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vcasal\Desktop\3296 working files\"/>
    </mc:Choice>
  </mc:AlternateContent>
  <xr:revisionPtr revIDLastSave="0" documentId="13_ncr:1_{C0428DEE-ACD7-4C98-8881-D31779CF2E38}" xr6:coauthVersionLast="47" xr6:coauthVersionMax="47" xr10:uidLastSave="{00000000-0000-0000-0000-000000000000}"/>
  <workbookProtection workbookAlgorithmName="SHA-512" workbookHashValue="cvfpWcMWl46+ghv0Sc7VoP1bijgSelbaEsB4wtlohE7yBjKYURuGLM2A5hXIDvciX4CHSvRskVRiJsVVSbZP8g==" workbookSaltValue="fC8bGCA1TQV8zNcCbNZuiA==" workbookSpinCount="100000" lockStructure="1"/>
  <bookViews>
    <workbookView xWindow="3150" yWindow="780" windowWidth="16545" windowHeight="9285" tabRatio="903" xr2:uid="{C3D4E381-2F57-4AEC-B041-9AEB2D92BFB1}"/>
  </bookViews>
  <sheets>
    <sheet name="Cover" sheetId="1" r:id="rId1"/>
    <sheet name="General" sheetId="27" r:id="rId2"/>
    <sheet name="Facility Information" sheetId="19" r:id="rId3"/>
    <sheet name="Emission Supporting Documents" sheetId="6" r:id="rId4"/>
    <sheet name="Permitting" sheetId="3" r:id="rId5"/>
    <sheet name="Regulations" sheetId="5" r:id="rId6"/>
    <sheet name="VOC Speciation" sheetId="14" r:id="rId7"/>
    <sheet name="Representative Site Analysis" sheetId="15" r:id="rId8"/>
    <sheet name="Glossary" sheetId="12" r:id="rId9"/>
    <sheet name="Acronyms" sheetId="13" r:id="rId10"/>
    <sheet name="Hidden" sheetId="20" state="veryHidden" r:id="rId11"/>
    <sheet name="Hidden2" sheetId="23" state="veryHidden" r:id="rId12"/>
    <sheet name="Vlookup (hide)" sheetId="22" state="veryHidden" r:id="rId13"/>
  </sheets>
  <definedNames>
    <definedName name="_C">Hidden!$DK$2:$DK$3</definedName>
    <definedName name="_xlnm._FilterDatabase" localSheetId="5" hidden="1">Regulations!$A$1:$F$231</definedName>
    <definedName name="_GoBack" localSheetId="1">General!$B$34</definedName>
    <definedName name="_Hlk1463364" localSheetId="1">General!$A$54</definedName>
    <definedName name="A">Hidden!$DI$2</definedName>
    <definedName name="Afterburner">Hidden!$AW$2:$AW$5</definedName>
    <definedName name="AmineHeater">Hidden!$AX$2:$AX$5</definedName>
    <definedName name="AmineUnit">Hidden!$AY$2:$AY$4</definedName>
    <definedName name="AuxiliarySteamBoiler">Hidden!$BD$2:$BD$5</definedName>
    <definedName name="B">Hidden!$DJ$2</definedName>
    <definedName name="Barge">Hidden!$AZ$2:$AZ$5</definedName>
    <definedName name="Blowdown">Hidden!$BB$2:$BB$4</definedName>
    <definedName name="Boiler">Hidden!$BC$2:$BC$5</definedName>
    <definedName name="BoilerandIndustrialFurnace">Hidden!$BA$2:$BA$5</definedName>
    <definedName name="CFRPart60">Hidden!$AG$2:$AG$76</definedName>
    <definedName name="CFRPart61">Hidden!$AH$2:$AH$24</definedName>
    <definedName name="CFRPart63">Hidden!$AI$2:$AI$140</definedName>
    <definedName name="Chapters">Hidden!$AB$2:$AB$8</definedName>
    <definedName name="Cleaning">Hidden!$BF$2:$BF$3</definedName>
    <definedName name="CogenerationUnit">Hidden!$BG$2:$BG$5</definedName>
    <definedName name="CokingUnit">Hidden!$BH$2:$BH$4</definedName>
    <definedName name="Controller">Hidden!$BI$2:$BI$4</definedName>
    <definedName name="CoolingTower">Hidden!$BJ$2:$BJ$4</definedName>
    <definedName name="D">Hidden!$DL$2</definedName>
    <definedName name="Degassing">Hidden!$BK$2:$BK$4</definedName>
    <definedName name="Dryer">Hidden!$BL$2:$BL$6</definedName>
    <definedName name="Ductburnerusedinturbineexhaust">Hidden!$BM$2:$BM$5</definedName>
    <definedName name="E">Hidden!$DM$2</definedName>
    <definedName name="FIN10andEPN10">_xlfn.ANCHORARRAY(Hidden2!#REF!)</definedName>
    <definedName name="FIN11andEPN11">_xlfn.ANCHORARRAY(Hidden2!#REF!)</definedName>
    <definedName name="FIN12andEPN12">_xlfn.ANCHORARRAY(Hidden2!#REF!)</definedName>
    <definedName name="FIN13andEPN13">_xlfn.ANCHORARRAY(Hidden2!#REF!)</definedName>
    <definedName name="FIN14andEPN14">_xlfn.ANCHORARRAY(Hidden2!#REF!)</definedName>
    <definedName name="FIN15andEPN15">_xlfn.ANCHORARRAY(Hidden2!#REF!)</definedName>
    <definedName name="FIN16andEPN16">_xlfn.ANCHORARRAY(Hidden2!#REF!)</definedName>
    <definedName name="FIN17andEPN17">_xlfn.ANCHORARRAY(Hidden2!#REF!)</definedName>
    <definedName name="FIN18andEPN18">_xlfn.ANCHORARRAY(Hidden2!#REF!)</definedName>
    <definedName name="FIN19andEPN19">_xlfn.ANCHORARRAY(Hidden2!#REF!)</definedName>
    <definedName name="FIN1andEPN1">_xlfn.ANCHORARRAY(Hidden2!#REF!)</definedName>
    <definedName name="FIN20andEPN20">_xlfn.ANCHORARRAY(Hidden2!#REF!)</definedName>
    <definedName name="FIN21andEPN21">_xlfn.ANCHORARRAY(Hidden2!#REF!)</definedName>
    <definedName name="FIN22andEPN22">_xlfn.ANCHORARRAY(Hidden2!#REF!)</definedName>
    <definedName name="FIN23andEPN23">_xlfn.ANCHORARRAY(Hidden2!#REF!)</definedName>
    <definedName name="FIN24andEPN24">_xlfn.ANCHORARRAY(Hidden2!#REF!)</definedName>
    <definedName name="FIN25andEPN25">_xlfn.ANCHORARRAY(Hidden2!#REF!)</definedName>
    <definedName name="FIN26andEPN26">_xlfn.ANCHORARRAY(Hidden2!#REF!)</definedName>
    <definedName name="FIN27andEPN27">_xlfn.ANCHORARRAY(Hidden2!#REF!)</definedName>
    <definedName name="FIN28andEPN28">_xlfn.ANCHORARRAY(Hidden2!#REF!)</definedName>
    <definedName name="FIN29andEPN29">_xlfn.ANCHORARRAY(Hidden2!#REF!)</definedName>
    <definedName name="FIN2andEPN2">_xlfn.ANCHORARRAY(Hidden2!#REF!)</definedName>
    <definedName name="FIN30andEPN30">_xlfn.ANCHORARRAY(Hidden2!#REF!)</definedName>
    <definedName name="FIN31andEPN31">_xlfn.ANCHORARRAY(Hidden2!#REF!)</definedName>
    <definedName name="FIN32andEPN32">_xlfn.ANCHORARRAY(Hidden2!#REF!)</definedName>
    <definedName name="FIN33andEPN33">_xlfn.ANCHORARRAY(Hidden2!#REF!)</definedName>
    <definedName name="FIN34andEPN34">_xlfn.ANCHORARRAY(Hidden2!#REF!)</definedName>
    <definedName name="FIN35andEPN35">_xlfn.ANCHORARRAY(Hidden2!#REF!)</definedName>
    <definedName name="FIN36andEPN36">_xlfn.ANCHORARRAY(Hidden2!#REF!)</definedName>
    <definedName name="FIN37andEPN37">_xlfn.ANCHORARRAY(Hidden2!#REF!)</definedName>
    <definedName name="FIN38andEPN38">_xlfn.ANCHORARRAY(Hidden2!#REF!)</definedName>
    <definedName name="FIN39andEPN39">_xlfn.ANCHORARRAY(Hidden2!#REF!)</definedName>
    <definedName name="FIN3andEPN3">_xlfn.ANCHORARRAY(Hidden2!#REF!)</definedName>
    <definedName name="FIN40andEPN40">_xlfn.ANCHORARRAY(Hidden2!#REF!)</definedName>
    <definedName name="FIN41andEPN41">_xlfn.ANCHORARRAY(Hidden2!#REF!)</definedName>
    <definedName name="FIN42andEPN42">_xlfn.ANCHORARRAY(Hidden2!#REF!)</definedName>
    <definedName name="FIN43andEPN43">_xlfn.ANCHORARRAY(Hidden2!#REF!)</definedName>
    <definedName name="FIN44andEPN44">_xlfn.ANCHORARRAY(Hidden2!#REF!)</definedName>
    <definedName name="FIN45andEPN45">_xlfn.ANCHORARRAY(Hidden2!#REF!)</definedName>
    <definedName name="FIN46andEPN46">_xlfn.ANCHORARRAY(Hidden2!#REF!)</definedName>
    <definedName name="FIN47andEPN47">_xlfn.ANCHORARRAY(Hidden2!#REF!)</definedName>
    <definedName name="FIN48andEPN48">_xlfn.ANCHORARRAY(Hidden2!#REF!)</definedName>
    <definedName name="FIN49andEPN49">_xlfn.ANCHORARRAY(Hidden2!#REF!)</definedName>
    <definedName name="FIN4andEPN4">_xlfn.ANCHORARRAY(Hidden2!#REF!)</definedName>
    <definedName name="FIN50andEPN50">_xlfn.ANCHORARRAY(Hidden2!#REF!)</definedName>
    <definedName name="FIN5andEPN5">_xlfn.ANCHORARRAY(Hidden2!#REF!)</definedName>
    <definedName name="FIN6andEPN6">_xlfn.ANCHORARRAY(Hidden2!#REF!)</definedName>
    <definedName name="FIN7andEPN7">_xlfn.ANCHORARRAY(Hidden2!#REF!)</definedName>
    <definedName name="FIN8andEPN8">_xlfn.ANCHORARRAY(Hidden2!#REF!)</definedName>
    <definedName name="FIN9andEPN9">_xlfn.ANCHORARRAY(Hidden2!#REF!)</definedName>
    <definedName name="FixedRoofStorageTank">Hidden!$BN$2:$BN$4</definedName>
    <definedName name="Flaker">Hidden!$BO$2:$BO$5</definedName>
    <definedName name="Flare">Hidden!$BP$2:$BP$4</definedName>
    <definedName name="FloatingRoofStorageTank">Hidden!$BQ$2:$BQ$4</definedName>
    <definedName name="FluidCatalyticCrackingUnit">Hidden!$BR$2:$BR$5</definedName>
    <definedName name="FugitiveEmissions">Hidden!$BS$2:$BS$4</definedName>
    <definedName name="Furnace">Hidden!$BT$2:$BT$5</definedName>
    <definedName name="GlycolDehydrator">Hidden!$BY$2:$BY$4</definedName>
    <definedName name="GunbarrelTank">Hidden!$BX$2:$BX$4</definedName>
    <definedName name="Heater">Hidden!$BZ$2:$BZ$5</definedName>
    <definedName name="HeaterTreater">Hidden!$CA$2:$CA$5</definedName>
    <definedName name="HeatTreatingMetallurgicalFurnace">Hidden!$BU$2:$BU$5</definedName>
    <definedName name="HiddenCW">Hidden!$CW$2:INDEX(Hidden!$CW$2:$CW$52,SUMPRODUCT(--(Hidden!$CW$2:$CW$52&lt;&gt;"")))</definedName>
    <definedName name="Incinerator">Hidden!$CB$2:$CB$6</definedName>
    <definedName name="Kiln">Hidden!$CC$2:$CC$5</definedName>
    <definedName name="LeanBurnReciprocatingEngine">Hidden!$CO$2:$CO$5</definedName>
    <definedName name="LightWeightAggregateKiln">Hidden!$CD$2:$CD$5</definedName>
    <definedName name="LimeKiln">Hidden!$CE$2:$CE$5</definedName>
    <definedName name="LineHeater">Hidden!$CF$2:$CF$5</definedName>
    <definedName name="LoadingProcesses">Hidden!$CG$2:$CG$4</definedName>
    <definedName name="MetallurgicalReheatFurnace">Hidden!$BV$2:$BV$5</definedName>
    <definedName name="Other" localSheetId="5">Hidden!$AJ$2</definedName>
    <definedName name="Other" localSheetId="6">Hidden!$CH$2:$CH$8</definedName>
    <definedName name="Oven">Hidden!$CI$2:$CI$5</definedName>
    <definedName name="PaintingBayPaintBooth">Hidden!$CJ$2:$CJ$5</definedName>
    <definedName name="PneumaticPump">Hidden!$CM$2:$CM$6</definedName>
    <definedName name="_xlnm.Print_Area" localSheetId="9">Acronyms!$A:$B</definedName>
    <definedName name="_xlnm.Print_Area" localSheetId="0">Cover!$A$2:$B$55</definedName>
    <definedName name="_xlnm.Print_Area" localSheetId="3">'Emission Supporting Documents'!$A$2:$U$65</definedName>
    <definedName name="_xlnm.Print_Area" localSheetId="2">'Facility Information'!$A$2:$X$83</definedName>
    <definedName name="_xlnm.Print_Area" localSheetId="1">General!$A$2:$B$69</definedName>
    <definedName name="_xlnm.Print_Area" localSheetId="8">Glossary!$A:$B</definedName>
    <definedName name="_xlnm.Print_Area" localSheetId="4">Permitting!$A$2:$G$70</definedName>
    <definedName name="_xlnm.Print_Area" localSheetId="5">Regulations!$A$2:$E$229</definedName>
    <definedName name="_xlnm.Print_Area" localSheetId="7">'Representative Site Analysis'!$A$2:$G$73</definedName>
    <definedName name="_xlnm.Print_Area" localSheetId="6">'VOC Speciation'!$A$2:$F$68</definedName>
    <definedName name="ProcessHeater">Hidden!$CK$2:$CK$5</definedName>
    <definedName name="PulpingLiquorRecoveryFurnace">Hidden!$BW$2:$BW$5</definedName>
    <definedName name="PyrolysisReactorProcessHeater">Hidden!$CL$2:$CL$5</definedName>
    <definedName name="Reboiler">Hidden!$CN$2:$CN$5</definedName>
    <definedName name="RichBurnReciprocatingEngine">Hidden!$CP$2:$CP$5</definedName>
    <definedName name="Roaster">Hidden!$CQ$2:$CQ$5</definedName>
    <definedName name="Separators">Hidden!$CR$2:$CR$4</definedName>
    <definedName name="TACChapter101">Hidden!$AC$2:$AC$5</definedName>
    <definedName name="TACChapter106">Hidden!$AD$2:$AD$24</definedName>
    <definedName name="TACChapter115">Hidden!$AE$2:$AE$31</definedName>
    <definedName name="TACChapter117">Hidden!$AF$2:$AF$12</definedName>
    <definedName name="ThermalOxidizer">Hidden!$CS$2:$CS$4</definedName>
    <definedName name="Title30TACChapter101">Hidden!$AC$2:$AC$5</definedName>
    <definedName name="Title30TACChapter106">Hidden!$AD$2:$AD$24</definedName>
    <definedName name="Title30TACChapter115">Hidden!$AE$2:$AE$31</definedName>
    <definedName name="Title30TACChapter117">Hidden!$AF$2:$AF$13</definedName>
    <definedName name="Title40CFRPart60">Hidden!$AG$2:$AG$97</definedName>
    <definedName name="Title40CFRPart61">Hidden!$AH$2:$AH$24</definedName>
    <definedName name="Title40CFRPart63">Hidden!$AI$2:$AI$140</definedName>
    <definedName name="Turbine">Hidden!$CT$2:$CT$5</definedName>
    <definedName name="VaporCombustor">Hidden!$CU$2:$CU$4</definedName>
    <definedName name="VOClist">_xlfn.ANCHORARRAY(Hidden2!$G$4)</definedName>
    <definedName name="WallFiredBoiler">Hidden!$BE$2:$BE$5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 r="B34" i="27" l="1"/>
  <c r="B26" i="27"/>
  <c r="A3" i="27" l="1"/>
  <c r="A46" i="27"/>
  <c r="B17" i="6" l="1"/>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A88" i="20" l="1"/>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87" i="20"/>
  <c r="C1" i="27" l="1"/>
  <c r="Y1" i="19"/>
  <c r="W1" i="6"/>
  <c r="K1" i="3"/>
  <c r="F1" i="5"/>
  <c r="E26" i="23"/>
  <c r="A83" i="20"/>
  <c r="B83" i="20" s="1"/>
  <c r="A82" i="20"/>
  <c r="B82" i="20" s="1"/>
  <c r="B17" i="27"/>
  <c r="B33" i="27" s="1"/>
  <c r="C82" i="20" l="1"/>
  <c r="B31" i="19" s="1"/>
  <c r="A18" i="27"/>
  <c r="H73" i="15" l="1"/>
  <c r="A73" i="15"/>
  <c r="H70" i="14" l="1"/>
  <c r="F231" i="5"/>
  <c r="K70" i="3"/>
  <c r="A70" i="3"/>
  <c r="H19" i="15" l="1"/>
  <c r="H17" i="15"/>
  <c r="E17" i="15"/>
  <c r="H16" i="15"/>
  <c r="E16" i="15"/>
  <c r="H15" i="15"/>
  <c r="E15" i="15"/>
  <c r="H14" i="15"/>
  <c r="E14" i="15"/>
  <c r="H13" i="15"/>
  <c r="E13" i="15"/>
  <c r="H12" i="15"/>
  <c r="E12" i="15"/>
  <c r="H11" i="15"/>
  <c r="E11" i="15"/>
  <c r="H10" i="15"/>
  <c r="E10" i="15"/>
  <c r="H9" i="15"/>
  <c r="E9" i="15"/>
  <c r="H8" i="15"/>
  <c r="E8" i="15"/>
  <c r="H7" i="15"/>
  <c r="E7" i="15"/>
  <c r="H6" i="15"/>
  <c r="E6" i="15"/>
  <c r="E5" i="15"/>
  <c r="H3" i="15"/>
  <c r="H2" i="15"/>
  <c r="H1" i="15"/>
  <c r="H16" i="14"/>
  <c r="H14" i="14"/>
  <c r="H13" i="14"/>
  <c r="H12" i="14"/>
  <c r="H11" i="14"/>
  <c r="H10" i="14"/>
  <c r="H9" i="14"/>
  <c r="H8" i="14"/>
  <c r="H7" i="14"/>
  <c r="H6" i="14"/>
  <c r="H3" i="14"/>
  <c r="H2" i="14"/>
  <c r="H1" i="14"/>
  <c r="F23" i="5"/>
  <c r="F22" i="5"/>
  <c r="F21" i="5"/>
  <c r="F20" i="5"/>
  <c r="F19" i="5"/>
  <c r="F18" i="5"/>
  <c r="F17" i="5"/>
  <c r="F16" i="5"/>
  <c r="F15" i="5"/>
  <c r="F14" i="5"/>
  <c r="F13" i="5"/>
  <c r="F12" i="5"/>
  <c r="F11" i="5"/>
  <c r="F10" i="5"/>
  <c r="F9" i="5"/>
  <c r="F8" i="5"/>
  <c r="F7" i="5"/>
  <c r="F3" i="5"/>
  <c r="F2" i="5"/>
  <c r="K16" i="3"/>
  <c r="I16" i="3"/>
  <c r="K15" i="3"/>
  <c r="I15" i="3"/>
  <c r="K14" i="3"/>
  <c r="I14" i="3"/>
  <c r="K13" i="3"/>
  <c r="I13" i="3"/>
  <c r="K12" i="3"/>
  <c r="I12" i="3"/>
  <c r="K11" i="3"/>
  <c r="I11" i="3"/>
  <c r="K10" i="3"/>
  <c r="I10" i="3"/>
  <c r="K9" i="3"/>
  <c r="I9" i="3"/>
  <c r="K8" i="3"/>
  <c r="I8" i="3"/>
  <c r="K7" i="3"/>
  <c r="I7" i="3"/>
  <c r="I6" i="3"/>
  <c r="I5" i="3"/>
  <c r="K3" i="3"/>
  <c r="K2" i="3"/>
  <c r="W12" i="6"/>
  <c r="G12" i="6"/>
  <c r="W10" i="6"/>
  <c r="G10" i="6"/>
  <c r="W9" i="6"/>
  <c r="G9" i="6"/>
  <c r="W8" i="6"/>
  <c r="G8" i="6"/>
  <c r="W7" i="6"/>
  <c r="G7" i="6"/>
  <c r="W6" i="6"/>
  <c r="G6" i="6"/>
  <c r="G5" i="6"/>
  <c r="W3" i="6"/>
  <c r="W2" i="6"/>
  <c r="A62" i="27"/>
  <c r="A55" i="1"/>
  <c r="A41" i="13"/>
  <c r="A26" i="12"/>
  <c r="A70" i="14"/>
  <c r="E16" i="14"/>
  <c r="E14" i="14"/>
  <c r="E13" i="14"/>
  <c r="E12" i="14"/>
  <c r="E11" i="14"/>
  <c r="E10" i="14"/>
  <c r="E8" i="14"/>
  <c r="E6" i="14"/>
  <c r="E5" i="14"/>
  <c r="A231" i="5"/>
  <c r="A116" i="6"/>
  <c r="A71" i="27"/>
  <c r="C8" i="27"/>
  <c r="C7" i="27"/>
  <c r="C6" i="27"/>
  <c r="C3" i="27"/>
  <c r="C2" i="27"/>
  <c r="A13" i="1"/>
  <c r="A14" i="1"/>
  <c r="A85" i="19"/>
  <c r="C31" i="19"/>
  <c r="C30" i="19"/>
  <c r="Y23" i="19"/>
  <c r="K23" i="19"/>
  <c r="Y22" i="19"/>
  <c r="K22" i="19"/>
  <c r="Y21" i="19"/>
  <c r="K21" i="19"/>
  <c r="Y20" i="19"/>
  <c r="K20" i="19"/>
  <c r="Y19" i="19"/>
  <c r="K19" i="19"/>
  <c r="Y18" i="19"/>
  <c r="K18" i="19"/>
  <c r="Y17" i="19"/>
  <c r="K17" i="19"/>
  <c r="Y16" i="19"/>
  <c r="K16" i="19"/>
  <c r="Y15" i="19"/>
  <c r="K15" i="19"/>
  <c r="Y14" i="19"/>
  <c r="K14" i="19"/>
  <c r="Y13" i="19"/>
  <c r="K13" i="19"/>
  <c r="Y12" i="19"/>
  <c r="K12" i="19"/>
  <c r="Y11" i="19"/>
  <c r="K11" i="19"/>
  <c r="Y10" i="19"/>
  <c r="K10" i="19"/>
  <c r="Y9" i="19"/>
  <c r="K9" i="19"/>
  <c r="Y8" i="19"/>
  <c r="K8" i="19"/>
  <c r="Y7" i="19"/>
  <c r="K7" i="19"/>
  <c r="Y6" i="19"/>
  <c r="K6" i="19"/>
  <c r="K5" i="19"/>
  <c r="Y3" i="19"/>
  <c r="Y2" i="19"/>
  <c r="C28" i="19"/>
  <c r="C27" i="19"/>
  <c r="C26" i="19"/>
  <c r="C25"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B8" i="27"/>
  <c r="B7" i="27"/>
  <c r="B6" i="27"/>
  <c r="B5" i="27"/>
  <c r="W5" i="6" l="1"/>
  <c r="A56" i="27" l="1"/>
  <c r="Q34" i="19" l="1"/>
  <c r="Q35" i="19"/>
  <c r="A8" i="19"/>
  <c r="E4" i="23"/>
  <c r="E89" i="23"/>
  <c r="F89" i="23" s="1"/>
  <c r="E90" i="23"/>
  <c r="F90" i="23" s="1"/>
  <c r="E91" i="23"/>
  <c r="F91" i="23" s="1"/>
  <c r="E92" i="23"/>
  <c r="F92" i="23" s="1"/>
  <c r="E93" i="23"/>
  <c r="F93" i="23" s="1"/>
  <c r="E94" i="23"/>
  <c r="F94" i="23" s="1"/>
  <c r="E95" i="23"/>
  <c r="F95" i="23" s="1"/>
  <c r="E96" i="23"/>
  <c r="F96" i="23" s="1"/>
  <c r="E97" i="23"/>
  <c r="F97" i="23" s="1"/>
  <c r="E98" i="23"/>
  <c r="F98" i="23" s="1"/>
  <c r="E99" i="23"/>
  <c r="F99" i="23" s="1"/>
  <c r="E100" i="23"/>
  <c r="F100" i="23" s="1"/>
  <c r="E101" i="23"/>
  <c r="F101" i="23" s="1"/>
  <c r="E102" i="23"/>
  <c r="F102" i="23" s="1"/>
  <c r="E103" i="23"/>
  <c r="F103" i="23" s="1"/>
  <c r="E77" i="23"/>
  <c r="F77" i="23" s="1"/>
  <c r="E78" i="23"/>
  <c r="F78" i="23" s="1"/>
  <c r="E79" i="23"/>
  <c r="F79" i="23" s="1"/>
  <c r="E80" i="23"/>
  <c r="F80" i="23" s="1"/>
  <c r="E81" i="23"/>
  <c r="F81" i="23" s="1"/>
  <c r="E82" i="23"/>
  <c r="F82" i="23" s="1"/>
  <c r="E83" i="23"/>
  <c r="F83" i="23" s="1"/>
  <c r="E84" i="23"/>
  <c r="F84" i="23" s="1"/>
  <c r="E85" i="23"/>
  <c r="F85" i="23" s="1"/>
  <c r="E86" i="23"/>
  <c r="F86" i="23" s="1"/>
  <c r="E87" i="23"/>
  <c r="F87" i="23" s="1"/>
  <c r="E88" i="23"/>
  <c r="F88" i="23" s="1"/>
  <c r="E64" i="23"/>
  <c r="F64" i="23" s="1"/>
  <c r="E65" i="23"/>
  <c r="F65" i="23" s="1"/>
  <c r="E66" i="23"/>
  <c r="F66" i="23" s="1"/>
  <c r="E67" i="23"/>
  <c r="F67" i="23" s="1"/>
  <c r="E68" i="23"/>
  <c r="F68" i="23" s="1"/>
  <c r="E69" i="23"/>
  <c r="F69" i="23" s="1"/>
  <c r="E70" i="23"/>
  <c r="F70" i="23" s="1"/>
  <c r="E71" i="23"/>
  <c r="F71" i="23" s="1"/>
  <c r="E72" i="23"/>
  <c r="F72" i="23" s="1"/>
  <c r="E73" i="23"/>
  <c r="F73" i="23" s="1"/>
  <c r="E74" i="23"/>
  <c r="F74" i="23" s="1"/>
  <c r="E75" i="23"/>
  <c r="F75" i="23" s="1"/>
  <c r="E76" i="23"/>
  <c r="F76" i="23" s="1"/>
  <c r="E5" i="23"/>
  <c r="E6" i="23"/>
  <c r="E7" i="23"/>
  <c r="E8" i="23"/>
  <c r="E9" i="23"/>
  <c r="E10" i="23"/>
  <c r="E11" i="23"/>
  <c r="E12" i="23"/>
  <c r="E13" i="23"/>
  <c r="E14" i="23"/>
  <c r="E15" i="23"/>
  <c r="E16" i="23"/>
  <c r="E17" i="23"/>
  <c r="E18" i="23"/>
  <c r="E19" i="23"/>
  <c r="E20" i="23"/>
  <c r="E21" i="23"/>
  <c r="E22" i="23"/>
  <c r="E23" i="23"/>
  <c r="E24" i="23"/>
  <c r="H24" i="23" s="1"/>
  <c r="E25" i="23"/>
  <c r="E27" i="23"/>
  <c r="E28" i="23"/>
  <c r="E29" i="23"/>
  <c r="E30" i="23"/>
  <c r="E31" i="23"/>
  <c r="H31" i="23" s="1"/>
  <c r="E32" i="23"/>
  <c r="E33" i="23"/>
  <c r="E34" i="23"/>
  <c r="E35" i="23"/>
  <c r="E36" i="23"/>
  <c r="H36" i="23" s="1"/>
  <c r="E37" i="23"/>
  <c r="H37" i="23" s="1"/>
  <c r="E38" i="23"/>
  <c r="E39" i="23"/>
  <c r="H39" i="23" s="1"/>
  <c r="E40" i="23"/>
  <c r="E41" i="23"/>
  <c r="E42" i="23"/>
  <c r="E43" i="23"/>
  <c r="E44" i="23"/>
  <c r="H44" i="23" s="1"/>
  <c r="E45" i="23"/>
  <c r="H45" i="23" s="1"/>
  <c r="E46" i="23"/>
  <c r="H46" i="23" s="1"/>
  <c r="E47" i="23"/>
  <c r="E48" i="23"/>
  <c r="E49" i="23"/>
  <c r="E50" i="23"/>
  <c r="E51" i="23"/>
  <c r="E52" i="23"/>
  <c r="E53" i="23"/>
  <c r="H53" i="23" s="1"/>
  <c r="E54" i="23"/>
  <c r="F54" i="23" s="1"/>
  <c r="E55" i="23"/>
  <c r="F55" i="23" s="1"/>
  <c r="E56" i="23"/>
  <c r="F56" i="23" s="1"/>
  <c r="E57" i="23"/>
  <c r="F57" i="23" s="1"/>
  <c r="E58" i="23"/>
  <c r="F58" i="23" s="1"/>
  <c r="E59" i="23"/>
  <c r="F59" i="23" s="1"/>
  <c r="E60" i="23"/>
  <c r="F60" i="23" s="1"/>
  <c r="E61" i="23"/>
  <c r="F61" i="23" s="1"/>
  <c r="E62" i="23"/>
  <c r="F62" i="23" s="1"/>
  <c r="E63" i="23"/>
  <c r="F63" i="23" s="1"/>
  <c r="C5" i="23"/>
  <c r="C6" i="23"/>
  <c r="C7" i="23"/>
  <c r="C8" i="23"/>
  <c r="C9" i="23"/>
  <c r="C10" i="23"/>
  <c r="C11" i="23"/>
  <c r="C12" i="23"/>
  <c r="C13" i="23"/>
  <c r="C14" i="23"/>
  <c r="C15" i="23"/>
  <c r="C16" i="23"/>
  <c r="C17" i="23"/>
  <c r="C18" i="23"/>
  <c r="C19" i="23"/>
  <c r="C20" i="23"/>
  <c r="C21" i="23"/>
  <c r="C22" i="23"/>
  <c r="C23" i="23"/>
  <c r="C24" i="23"/>
  <c r="C25" i="23"/>
  <c r="C26" i="23"/>
  <c r="C27" i="23"/>
  <c r="C28" i="23"/>
  <c r="C29" i="23"/>
  <c r="C30" i="23"/>
  <c r="C31" i="23"/>
  <c r="C32" i="23"/>
  <c r="C33" i="23"/>
  <c r="C34" i="23"/>
  <c r="C35" i="23"/>
  <c r="C36" i="23"/>
  <c r="C37" i="23"/>
  <c r="C38" i="23"/>
  <c r="C39" i="23"/>
  <c r="C40" i="23"/>
  <c r="C41" i="23"/>
  <c r="C42" i="23"/>
  <c r="C43" i="23"/>
  <c r="C44" i="23"/>
  <c r="C45" i="23"/>
  <c r="C46" i="23"/>
  <c r="C47" i="23"/>
  <c r="C48" i="23"/>
  <c r="C49" i="23"/>
  <c r="C50" i="23"/>
  <c r="C51" i="23"/>
  <c r="C52" i="23"/>
  <c r="C53" i="23"/>
  <c r="B5" i="23"/>
  <c r="B6" i="23"/>
  <c r="B7" i="23"/>
  <c r="B8" i="23"/>
  <c r="D8" i="23" s="1"/>
  <c r="B9" i="23"/>
  <c r="B10" i="23"/>
  <c r="B11" i="23"/>
  <c r="B12" i="23"/>
  <c r="B13" i="23"/>
  <c r="B14" i="23"/>
  <c r="B15" i="23"/>
  <c r="B16" i="23"/>
  <c r="D16" i="23" s="1"/>
  <c r="B17" i="23"/>
  <c r="B18" i="23"/>
  <c r="B19" i="23"/>
  <c r="B20" i="23"/>
  <c r="B21" i="23"/>
  <c r="B22" i="23"/>
  <c r="B23" i="23"/>
  <c r="B24" i="23"/>
  <c r="B25" i="23"/>
  <c r="B26" i="23"/>
  <c r="B27" i="23"/>
  <c r="B28" i="23"/>
  <c r="B29" i="23"/>
  <c r="B30" i="23"/>
  <c r="B31" i="23"/>
  <c r="D31" i="23" s="1"/>
  <c r="B32" i="23"/>
  <c r="B33" i="23"/>
  <c r="B34" i="23"/>
  <c r="B35" i="23"/>
  <c r="B36" i="23"/>
  <c r="D36" i="23" s="1"/>
  <c r="B37" i="23"/>
  <c r="B38" i="23"/>
  <c r="B39" i="23"/>
  <c r="B40" i="23"/>
  <c r="B41" i="23"/>
  <c r="B42" i="23"/>
  <c r="D42" i="23" s="1"/>
  <c r="B43" i="23"/>
  <c r="B44" i="23"/>
  <c r="B45" i="23"/>
  <c r="B46" i="23"/>
  <c r="B47" i="23"/>
  <c r="B48" i="23"/>
  <c r="D48" i="23" s="1"/>
  <c r="B49" i="23"/>
  <c r="B50" i="23"/>
  <c r="B51" i="23"/>
  <c r="B52" i="23"/>
  <c r="B53" i="23"/>
  <c r="D7" i="23" l="1"/>
  <c r="D6" i="23"/>
  <c r="D5" i="23"/>
  <c r="D53" i="23"/>
  <c r="D52" i="23"/>
  <c r="D51" i="23"/>
  <c r="D50" i="23"/>
  <c r="D49" i="23"/>
  <c r="D47" i="23"/>
  <c r="D46" i="23"/>
  <c r="D45" i="23"/>
  <c r="D44" i="23"/>
  <c r="D43" i="23"/>
  <c r="D41" i="23"/>
  <c r="D40" i="23"/>
  <c r="D39" i="23"/>
  <c r="D38" i="23"/>
  <c r="D37" i="23"/>
  <c r="D35" i="23"/>
  <c r="D34" i="23"/>
  <c r="D33" i="23"/>
  <c r="D32" i="23"/>
  <c r="D30" i="23"/>
  <c r="D29" i="23"/>
  <c r="D28" i="23"/>
  <c r="D27" i="23"/>
  <c r="D26" i="23"/>
  <c r="D25" i="23"/>
  <c r="D24" i="23"/>
  <c r="D23" i="23"/>
  <c r="D21" i="23"/>
  <c r="D20" i="23"/>
  <c r="D19" i="23"/>
  <c r="D18" i="23"/>
  <c r="D17" i="23"/>
  <c r="D15" i="23"/>
  <c r="D11" i="23"/>
  <c r="D12" i="23"/>
  <c r="D22" i="23"/>
  <c r="D14" i="23"/>
  <c r="D13" i="23"/>
  <c r="D9" i="23"/>
  <c r="D10" i="23"/>
  <c r="F53" i="23"/>
  <c r="F52" i="23"/>
  <c r="F30" i="23"/>
  <c r="F29" i="23"/>
  <c r="F28" i="23"/>
  <c r="F48" i="23"/>
  <c r="F47" i="23"/>
  <c r="F46" i="23"/>
  <c r="F16" i="23"/>
  <c r="H16" i="23"/>
  <c r="F45" i="23"/>
  <c r="F22" i="23"/>
  <c r="F44" i="23"/>
  <c r="F21" i="23"/>
  <c r="F51" i="23"/>
  <c r="H51" i="23"/>
  <c r="F43" i="23"/>
  <c r="H43" i="23"/>
  <c r="F35" i="23"/>
  <c r="F27" i="23"/>
  <c r="F19" i="23"/>
  <c r="F11" i="23"/>
  <c r="F38" i="23"/>
  <c r="F20" i="23"/>
  <c r="F32" i="23"/>
  <c r="H32" i="23"/>
  <c r="F23" i="23"/>
  <c r="H23" i="23"/>
  <c r="F50" i="23"/>
  <c r="H50" i="23"/>
  <c r="F42" i="23"/>
  <c r="H42" i="23"/>
  <c r="F34" i="23"/>
  <c r="H34" i="23"/>
  <c r="F26" i="23"/>
  <c r="F18" i="23"/>
  <c r="F10" i="23"/>
  <c r="F37" i="23"/>
  <c r="F6" i="23"/>
  <c r="F49" i="23"/>
  <c r="H49" i="23"/>
  <c r="F41" i="23"/>
  <c r="F33" i="23"/>
  <c r="F25" i="23"/>
  <c r="F17" i="23"/>
  <c r="F9" i="23"/>
  <c r="F36" i="23"/>
  <c r="F5" i="23"/>
  <c r="F14" i="23"/>
  <c r="F13" i="23"/>
  <c r="F12" i="23"/>
  <c r="F40" i="23"/>
  <c r="F24" i="23"/>
  <c r="F8" i="23"/>
  <c r="F39" i="23"/>
  <c r="F31" i="23"/>
  <c r="F15" i="23"/>
  <c r="F7" i="23"/>
  <c r="F4" i="23"/>
  <c r="CY31" i="20"/>
  <c r="CY32" i="20"/>
  <c r="CY33" i="20"/>
  <c r="CY34" i="20"/>
  <c r="CY35" i="20"/>
  <c r="CY36" i="20"/>
  <c r="CY37" i="20"/>
  <c r="CY38" i="20"/>
  <c r="CY39" i="20"/>
  <c r="CY40" i="20"/>
  <c r="CY41" i="20"/>
  <c r="CY42" i="20"/>
  <c r="CY43" i="20"/>
  <c r="CY44" i="20"/>
  <c r="CY45" i="20"/>
  <c r="CY22" i="20"/>
  <c r="CY23" i="20"/>
  <c r="CY24" i="20"/>
  <c r="CY25" i="20"/>
  <c r="CY26" i="20"/>
  <c r="CY27" i="20"/>
  <c r="CY28" i="20"/>
  <c r="CY29" i="20"/>
  <c r="CY30" i="20"/>
  <c r="CY4" i="20"/>
  <c r="CY5" i="20"/>
  <c r="CY6" i="20"/>
  <c r="CY7" i="20"/>
  <c r="CY8" i="20"/>
  <c r="CY9" i="20"/>
  <c r="CY10" i="20"/>
  <c r="CY11" i="20"/>
  <c r="CY12" i="20"/>
  <c r="CY13" i="20"/>
  <c r="CY14" i="20"/>
  <c r="CY15" i="20"/>
  <c r="CY16" i="20"/>
  <c r="CY17" i="20"/>
  <c r="CY18" i="20"/>
  <c r="CY19" i="20"/>
  <c r="CY20" i="20"/>
  <c r="CY21" i="20"/>
  <c r="G53" i="23" l="1" a="1"/>
  <c r="G53" i="23" s="1"/>
  <c r="A68" i="14" s="1"/>
  <c r="G65" i="23" a="1"/>
  <c r="G65" i="23" s="1"/>
  <c r="G77" i="23" a="1"/>
  <c r="G77" i="23" s="1"/>
  <c r="G89" i="23" a="1"/>
  <c r="G89" i="23" s="1"/>
  <c r="G101" i="23" a="1"/>
  <c r="G101" i="23" s="1"/>
  <c r="G13" i="23" a="1"/>
  <c r="G13" i="23" s="1"/>
  <c r="A28" i="14" s="1"/>
  <c r="H13" i="23" s="1"/>
  <c r="G25" i="23" a="1"/>
  <c r="G25" i="23" s="1"/>
  <c r="A40" i="14" s="1"/>
  <c r="H25" i="23" s="1"/>
  <c r="G37" i="23" a="1"/>
  <c r="G37" i="23" s="1"/>
  <c r="A52" i="14" s="1"/>
  <c r="G49" i="23" a="1"/>
  <c r="G49" i="23" s="1"/>
  <c r="A64" i="14" s="1"/>
  <c r="G24" i="23" a="1"/>
  <c r="G24" i="23" s="1"/>
  <c r="A39" i="14" s="1"/>
  <c r="G54" i="23" a="1"/>
  <c r="G54" i="23" s="1"/>
  <c r="G66" i="23" a="1"/>
  <c r="G66" i="23" s="1"/>
  <c r="G78" i="23" a="1"/>
  <c r="G78" i="23" s="1"/>
  <c r="G90" i="23" a="1"/>
  <c r="G90" i="23" s="1"/>
  <c r="G102" i="23" a="1"/>
  <c r="G102" i="23" s="1"/>
  <c r="G14" i="23" a="1"/>
  <c r="G14" i="23" s="1"/>
  <c r="A29" i="14" s="1"/>
  <c r="H14" i="23" s="1"/>
  <c r="G26" i="23" a="1"/>
  <c r="G26" i="23" s="1"/>
  <c r="A41" i="14" s="1"/>
  <c r="H26" i="23" s="1"/>
  <c r="G38" i="23" a="1"/>
  <c r="G38" i="23" s="1"/>
  <c r="A53" i="14" s="1"/>
  <c r="H38" i="23" s="1"/>
  <c r="G50" i="23" a="1"/>
  <c r="G50" i="23" s="1"/>
  <c r="A65" i="14" s="1"/>
  <c r="G87" i="23" a="1"/>
  <c r="G87" i="23" s="1"/>
  <c r="G47" i="23" a="1"/>
  <c r="G47" i="23" s="1"/>
  <c r="A62" i="14" s="1"/>
  <c r="H47" i="23" s="1"/>
  <c r="G55" i="23" a="1"/>
  <c r="G55" i="23" s="1"/>
  <c r="G67" i="23" a="1"/>
  <c r="G67" i="23" s="1"/>
  <c r="G79" i="23" a="1"/>
  <c r="G79" i="23" s="1"/>
  <c r="G91" i="23" a="1"/>
  <c r="G91" i="23" s="1"/>
  <c r="G103" i="23" a="1"/>
  <c r="G103" i="23" s="1"/>
  <c r="G15" i="23" a="1"/>
  <c r="G15" i="23" s="1"/>
  <c r="A30" i="14" s="1"/>
  <c r="F30" i="14" s="1"/>
  <c r="G27" i="23" a="1"/>
  <c r="G27" i="23" s="1"/>
  <c r="A42" i="14" s="1"/>
  <c r="H27" i="23" s="1"/>
  <c r="G39" i="23" a="1"/>
  <c r="G39" i="23" s="1"/>
  <c r="A54" i="14" s="1"/>
  <c r="G51" i="23" a="1"/>
  <c r="G51" i="23" s="1"/>
  <c r="A66" i="14" s="1"/>
  <c r="G46" i="23" a="1"/>
  <c r="G46" i="23" s="1"/>
  <c r="A61" i="14" s="1"/>
  <c r="G35" i="23" a="1"/>
  <c r="G35" i="23" s="1"/>
  <c r="A50" i="14" s="1"/>
  <c r="H35" i="23" s="1"/>
  <c r="G56" i="23" a="1"/>
  <c r="G56" i="23" s="1"/>
  <c r="G68" i="23" a="1"/>
  <c r="G68" i="23" s="1"/>
  <c r="G80" i="23" a="1"/>
  <c r="G80" i="23" s="1"/>
  <c r="G92" i="23" a="1"/>
  <c r="G92" i="23" s="1"/>
  <c r="G4" i="23" a="1"/>
  <c r="G4" i="23" s="1"/>
  <c r="A19" i="14" s="1"/>
  <c r="G16" i="23" a="1"/>
  <c r="G16" i="23" s="1"/>
  <c r="A31" i="14" s="1"/>
  <c r="G28" i="23" a="1"/>
  <c r="G28" i="23" s="1"/>
  <c r="A43" i="14" s="1"/>
  <c r="H28" i="23" s="1"/>
  <c r="G40" i="23" a="1"/>
  <c r="G40" i="23" s="1"/>
  <c r="A55" i="14" s="1"/>
  <c r="H40" i="23" s="1"/>
  <c r="G100" i="23" a="1"/>
  <c r="G100" i="23" s="1"/>
  <c r="G57" i="23" a="1"/>
  <c r="G57" i="23" s="1"/>
  <c r="G69" i="23" a="1"/>
  <c r="G69" i="23" s="1"/>
  <c r="G81" i="23" a="1"/>
  <c r="G81" i="23" s="1"/>
  <c r="G93" i="23" a="1"/>
  <c r="G93" i="23" s="1"/>
  <c r="G5" i="23" a="1"/>
  <c r="G5" i="23" s="1"/>
  <c r="G17" i="23" a="1"/>
  <c r="G17" i="23" s="1"/>
  <c r="A32" i="14" s="1"/>
  <c r="H17" i="23" s="1"/>
  <c r="G29" i="23" a="1"/>
  <c r="G29" i="23" s="1"/>
  <c r="A44" i="14" s="1"/>
  <c r="H29" i="23" s="1"/>
  <c r="G41" i="23" a="1"/>
  <c r="G41" i="23" s="1"/>
  <c r="A56" i="14" s="1"/>
  <c r="H41" i="23" s="1"/>
  <c r="G63" i="23" a="1"/>
  <c r="G63" i="23" s="1"/>
  <c r="G58" i="23" a="1"/>
  <c r="G58" i="23" s="1"/>
  <c r="G70" i="23" a="1"/>
  <c r="G70" i="23" s="1"/>
  <c r="G82" i="23" a="1"/>
  <c r="G82" i="23" s="1"/>
  <c r="G94" i="23" a="1"/>
  <c r="G94" i="23" s="1"/>
  <c r="G6" i="23" a="1"/>
  <c r="G6" i="23" s="1"/>
  <c r="G18" i="23" a="1"/>
  <c r="G18" i="23" s="1"/>
  <c r="A33" i="14" s="1"/>
  <c r="H18" i="23" s="1"/>
  <c r="G30" i="23" a="1"/>
  <c r="G30" i="23" s="1"/>
  <c r="A45" i="14" s="1"/>
  <c r="H30" i="23" s="1"/>
  <c r="G42" i="23" a="1"/>
  <c r="G42" i="23" s="1"/>
  <c r="A57" i="14" s="1"/>
  <c r="G75" i="23" a="1"/>
  <c r="G75" i="23" s="1"/>
  <c r="G59" i="23" a="1"/>
  <c r="G59" i="23" s="1"/>
  <c r="G71" i="23" a="1"/>
  <c r="G71" i="23" s="1"/>
  <c r="G83" i="23" a="1"/>
  <c r="G83" i="23" s="1"/>
  <c r="G95" i="23" a="1"/>
  <c r="G95" i="23" s="1"/>
  <c r="G7" i="23" a="1"/>
  <c r="G7" i="23" s="1"/>
  <c r="G19" i="23" a="1"/>
  <c r="G19" i="23" s="1"/>
  <c r="A34" i="14" s="1"/>
  <c r="H19" i="23" s="1"/>
  <c r="G31" i="23" a="1"/>
  <c r="G31" i="23" s="1"/>
  <c r="A46" i="14" s="1"/>
  <c r="G43" i="23" a="1"/>
  <c r="G43" i="23" s="1"/>
  <c r="A58" i="14" s="1"/>
  <c r="G23" i="23" a="1"/>
  <c r="G23" i="23" s="1"/>
  <c r="A38" i="14" s="1"/>
  <c r="G36" i="23" a="1"/>
  <c r="G36" i="23" s="1"/>
  <c r="A51" i="14" s="1"/>
  <c r="G60" i="23" a="1"/>
  <c r="G60" i="23" s="1"/>
  <c r="G72" i="23" a="1"/>
  <c r="G72" i="23" s="1"/>
  <c r="G84" i="23" a="1"/>
  <c r="G84" i="23" s="1"/>
  <c r="G96" i="23" a="1"/>
  <c r="G96" i="23" s="1"/>
  <c r="G8" i="23" a="1"/>
  <c r="G8" i="23" s="1"/>
  <c r="A23" i="14" s="1"/>
  <c r="F23" i="14" s="1"/>
  <c r="G20" i="23" a="1"/>
  <c r="G20" i="23" s="1"/>
  <c r="A35" i="14" s="1"/>
  <c r="H20" i="23" s="1"/>
  <c r="G32" i="23" a="1"/>
  <c r="G32" i="23" s="1"/>
  <c r="A47" i="14" s="1"/>
  <c r="G44" i="23" a="1"/>
  <c r="G44" i="23" s="1"/>
  <c r="A59" i="14" s="1"/>
  <c r="G12" i="23" a="1"/>
  <c r="G12" i="23" s="1"/>
  <c r="A27" i="14" s="1"/>
  <c r="H12" i="23" s="1"/>
  <c r="G61" i="23" a="1"/>
  <c r="G61" i="23" s="1"/>
  <c r="G73" i="23" a="1"/>
  <c r="G73" i="23" s="1"/>
  <c r="G85" i="23" a="1"/>
  <c r="G85" i="23" s="1"/>
  <c r="G97" i="23" a="1"/>
  <c r="G97" i="23" s="1"/>
  <c r="G9" i="23" a="1"/>
  <c r="G9" i="23" s="1"/>
  <c r="A24" i="14" s="1"/>
  <c r="G21" i="23" a="1"/>
  <c r="G21" i="23" s="1"/>
  <c r="A36" i="14" s="1"/>
  <c r="H21" i="23" s="1"/>
  <c r="G33" i="23" a="1"/>
  <c r="G33" i="23" s="1"/>
  <c r="A48" i="14" s="1"/>
  <c r="H33" i="23" s="1"/>
  <c r="G45" i="23" a="1"/>
  <c r="G45" i="23" s="1"/>
  <c r="A60" i="14" s="1"/>
  <c r="G11" i="23" a="1"/>
  <c r="G11" i="23" s="1"/>
  <c r="A26" i="14" s="1"/>
  <c r="F26" i="14" s="1"/>
  <c r="G48" i="23" a="1"/>
  <c r="G48" i="23" s="1"/>
  <c r="A63" i="14" s="1"/>
  <c r="H48" i="23" s="1"/>
  <c r="G62" i="23" a="1"/>
  <c r="G62" i="23" s="1"/>
  <c r="G74" i="23" a="1"/>
  <c r="G74" i="23" s="1"/>
  <c r="G86" i="23" a="1"/>
  <c r="G86" i="23" s="1"/>
  <c r="G98" i="23" a="1"/>
  <c r="G98" i="23" s="1"/>
  <c r="G10" i="23" a="1"/>
  <c r="G10" i="23" s="1"/>
  <c r="A25" i="14" s="1"/>
  <c r="G22" i="23" a="1"/>
  <c r="G22" i="23" s="1"/>
  <c r="A37" i="14" s="1"/>
  <c r="H22" i="23" s="1"/>
  <c r="G34" i="23" a="1"/>
  <c r="G34" i="23" s="1"/>
  <c r="A49" i="14" s="1"/>
  <c r="G99" i="23" a="1"/>
  <c r="G99" i="23" s="1"/>
  <c r="G64" i="23" a="1"/>
  <c r="G64" i="23" s="1"/>
  <c r="G76" i="23" a="1"/>
  <c r="G76" i="23" s="1"/>
  <c r="G88" i="23" a="1"/>
  <c r="G88" i="23" s="1"/>
  <c r="G52" i="23" a="1"/>
  <c r="G52" i="23" s="1"/>
  <c r="A67" i="14" s="1"/>
  <c r="H52" i="23" s="1"/>
  <c r="F24" i="14" l="1"/>
  <c r="H9" i="23"/>
  <c r="H10" i="23"/>
  <c r="F25" i="14"/>
  <c r="F56" i="14"/>
  <c r="F53" i="14"/>
  <c r="F59" i="14"/>
  <c r="F55" i="14"/>
  <c r="F57" i="14"/>
  <c r="F29" i="14"/>
  <c r="F43" i="14"/>
  <c r="F47" i="14"/>
  <c r="F64" i="14"/>
  <c r="F68" i="14"/>
  <c r="F35" i="14"/>
  <c r="F51" i="14"/>
  <c r="F39" i="14"/>
  <c r="F40" i="14"/>
  <c r="F60" i="14"/>
  <c r="F27" i="14"/>
  <c r="F31" i="14"/>
  <c r="F62" i="14"/>
  <c r="F52" i="14"/>
  <c r="F61" i="14"/>
  <c r="F44" i="14"/>
  <c r="F66" i="14"/>
  <c r="F45" i="14"/>
  <c r="F49" i="14"/>
  <c r="F37" i="14"/>
  <c r="F36" i="14"/>
  <c r="F58" i="14"/>
  <c r="F48" i="14"/>
  <c r="F28" i="14"/>
  <c r="F50" i="14"/>
  <c r="F63" i="14"/>
  <c r="F33" i="14"/>
  <c r="F42" i="14"/>
  <c r="F65" i="14"/>
  <c r="F46" i="14"/>
  <c r="F41" i="14"/>
  <c r="F34" i="14"/>
  <c r="F32" i="14"/>
  <c r="F38" i="14"/>
  <c r="F54" i="14"/>
  <c r="F67" i="14"/>
  <c r="H11" i="23"/>
  <c r="H15" i="23"/>
  <c r="H8" i="23"/>
  <c r="A22" i="14"/>
  <c r="F22" i="14" s="1"/>
  <c r="A21" i="14"/>
  <c r="A20" i="14"/>
  <c r="A2" i="27"/>
  <c r="H5" i="23" l="1"/>
  <c r="F20" i="14"/>
  <c r="H6" i="23"/>
  <c r="F21" i="14"/>
  <c r="H7" i="23"/>
  <c r="DD2" i="20"/>
  <c r="DE2" i="20"/>
  <c r="DF2" i="20"/>
  <c r="DC2" i="20"/>
  <c r="W3" i="20"/>
  <c r="X3" i="20"/>
  <c r="W4" i="20"/>
  <c r="X4" i="20"/>
  <c r="W5" i="20"/>
  <c r="X5" i="20"/>
  <c r="W6" i="20"/>
  <c r="X6" i="20"/>
  <c r="W7" i="20"/>
  <c r="X7" i="20"/>
  <c r="W8" i="20"/>
  <c r="X8" i="20"/>
  <c r="W9" i="20"/>
  <c r="X9" i="20"/>
  <c r="W10" i="20"/>
  <c r="X10" i="20"/>
  <c r="W11" i="20"/>
  <c r="X11" i="20"/>
  <c r="W12" i="20"/>
  <c r="X12" i="20"/>
  <c r="W13" i="20"/>
  <c r="X13" i="20"/>
  <c r="W14" i="20"/>
  <c r="X14" i="20"/>
  <c r="W15" i="20"/>
  <c r="X15" i="20"/>
  <c r="W16" i="20"/>
  <c r="X16" i="20"/>
  <c r="W17" i="20"/>
  <c r="Y18" i="20" s="1"/>
  <c r="X17" i="20"/>
  <c r="W18" i="20"/>
  <c r="X18" i="20"/>
  <c r="W19" i="20"/>
  <c r="Y20" i="20" s="1"/>
  <c r="X19" i="20"/>
  <c r="W20" i="20"/>
  <c r="X20" i="20"/>
  <c r="W21" i="20"/>
  <c r="X21" i="20"/>
  <c r="W22" i="20"/>
  <c r="X22" i="20"/>
  <c r="W23" i="20"/>
  <c r="Y24" i="20" s="1"/>
  <c r="X23" i="20"/>
  <c r="W24" i="20"/>
  <c r="X24" i="20"/>
  <c r="W25" i="20"/>
  <c r="X25" i="20"/>
  <c r="W26" i="20"/>
  <c r="X26" i="20"/>
  <c r="W27" i="20"/>
  <c r="X27" i="20"/>
  <c r="W28" i="20"/>
  <c r="X28" i="20"/>
  <c r="W29" i="20"/>
  <c r="Y30" i="20" s="1"/>
  <c r="X29" i="20"/>
  <c r="W30" i="20"/>
  <c r="Y31" i="20" s="1"/>
  <c r="X30" i="20"/>
  <c r="W31" i="20"/>
  <c r="X31" i="20"/>
  <c r="W32" i="20"/>
  <c r="X32" i="20"/>
  <c r="W33" i="20"/>
  <c r="X33" i="20"/>
  <c r="W34" i="20"/>
  <c r="X34" i="20"/>
  <c r="W35" i="20"/>
  <c r="Y36" i="20" s="1"/>
  <c r="X35" i="20"/>
  <c r="W36" i="20"/>
  <c r="X36" i="20"/>
  <c r="W37" i="20"/>
  <c r="X37" i="20"/>
  <c r="W38" i="20"/>
  <c r="Y39" i="20" s="1"/>
  <c r="X38" i="20"/>
  <c r="W39" i="20"/>
  <c r="Y40" i="20" s="1"/>
  <c r="X39" i="20"/>
  <c r="W40" i="20"/>
  <c r="X40" i="20"/>
  <c r="W41" i="20"/>
  <c r="Y42" i="20" s="1"/>
  <c r="X41" i="20"/>
  <c r="W42" i="20"/>
  <c r="X42" i="20"/>
  <c r="W43" i="20"/>
  <c r="X43" i="20"/>
  <c r="W44" i="20"/>
  <c r="X44" i="20"/>
  <c r="W45" i="20"/>
  <c r="X45" i="20"/>
  <c r="W46" i="20"/>
  <c r="X46" i="20"/>
  <c r="W47" i="20"/>
  <c r="Y48" i="20" s="1"/>
  <c r="X47" i="20"/>
  <c r="W48" i="20"/>
  <c r="X48" i="20"/>
  <c r="W49" i="20"/>
  <c r="Y50" i="20" s="1"/>
  <c r="X49" i="20"/>
  <c r="W50" i="20"/>
  <c r="X50" i="20"/>
  <c r="W51" i="20"/>
  <c r="X51" i="20"/>
  <c r="X2" i="20"/>
  <c r="W2" i="20"/>
  <c r="Y6" i="20" l="1"/>
  <c r="Y51" i="20"/>
  <c r="Y47" i="20"/>
  <c r="Y46" i="20"/>
  <c r="Y44" i="20"/>
  <c r="Y43" i="20"/>
  <c r="Y38" i="20"/>
  <c r="Y35" i="20"/>
  <c r="Y34" i="20"/>
  <c r="Y32" i="20"/>
  <c r="Y29" i="20"/>
  <c r="Y28" i="20"/>
  <c r="Y27" i="20"/>
  <c r="Y26" i="20"/>
  <c r="Y23" i="20"/>
  <c r="Y22" i="20"/>
  <c r="Y19" i="20"/>
  <c r="Y16" i="20"/>
  <c r="Y15" i="20"/>
  <c r="Y14" i="20"/>
  <c r="Y5" i="20"/>
  <c r="Y7" i="20"/>
  <c r="Y12" i="20"/>
  <c r="Y3" i="20"/>
  <c r="Y4" i="20"/>
  <c r="DG2" i="20"/>
  <c r="Y52" i="20"/>
  <c r="Y49" i="20"/>
  <c r="Y45" i="20"/>
  <c r="Y37" i="20"/>
  <c r="Y33" i="20"/>
  <c r="Y25" i="20"/>
  <c r="Y21" i="20"/>
  <c r="Y17" i="20"/>
  <c r="Y41" i="20"/>
  <c r="Y13" i="20"/>
  <c r="Y8" i="20"/>
  <c r="Y11" i="20"/>
  <c r="Y10" i="20"/>
  <c r="Y9" i="20"/>
  <c r="DC3" i="20"/>
  <c r="DD3" i="20"/>
  <c r="DE3" i="20"/>
  <c r="DF3" i="20"/>
  <c r="DC4" i="20"/>
  <c r="DD4" i="20"/>
  <c r="DE4" i="20"/>
  <c r="DF4" i="20"/>
  <c r="DC5" i="20"/>
  <c r="DD5" i="20"/>
  <c r="DE5" i="20"/>
  <c r="DF5" i="20"/>
  <c r="DC6" i="20"/>
  <c r="DD6" i="20"/>
  <c r="DE6" i="20"/>
  <c r="DF6" i="20"/>
  <c r="DC7" i="20"/>
  <c r="DD7" i="20"/>
  <c r="DE7" i="20"/>
  <c r="DF7" i="20"/>
  <c r="DC8" i="20"/>
  <c r="DD8" i="20"/>
  <c r="DE8" i="20"/>
  <c r="DF8" i="20"/>
  <c r="DC9" i="20"/>
  <c r="DD9" i="20"/>
  <c r="DE9" i="20"/>
  <c r="DF9" i="20"/>
  <c r="DC10" i="20"/>
  <c r="DD10" i="20"/>
  <c r="DE10" i="20"/>
  <c r="DF10" i="20"/>
  <c r="DC11" i="20"/>
  <c r="DD11" i="20"/>
  <c r="DE11" i="20"/>
  <c r="DF11" i="20"/>
  <c r="DC12" i="20"/>
  <c r="DD12" i="20"/>
  <c r="DE12" i="20"/>
  <c r="DF12" i="20"/>
  <c r="DC13" i="20"/>
  <c r="DD13" i="20"/>
  <c r="DE13" i="20"/>
  <c r="DF13" i="20"/>
  <c r="DC14" i="20"/>
  <c r="DD14" i="20"/>
  <c r="DE14" i="20"/>
  <c r="DF14" i="20"/>
  <c r="DC15" i="20"/>
  <c r="DD15" i="20"/>
  <c r="DE15" i="20"/>
  <c r="DF15" i="20"/>
  <c r="DC16" i="20"/>
  <c r="DD16" i="20"/>
  <c r="DE16" i="20"/>
  <c r="DF16" i="20"/>
  <c r="DC17" i="20"/>
  <c r="DD17" i="20"/>
  <c r="DE17" i="20"/>
  <c r="DF17" i="20"/>
  <c r="DC18" i="20"/>
  <c r="DD18" i="20"/>
  <c r="DE18" i="20"/>
  <c r="DF18" i="20"/>
  <c r="DC19" i="20"/>
  <c r="DD19" i="20"/>
  <c r="DE19" i="20"/>
  <c r="DF19" i="20"/>
  <c r="DC20" i="20"/>
  <c r="DD20" i="20"/>
  <c r="DE20" i="20"/>
  <c r="DF20" i="20"/>
  <c r="DC21" i="20"/>
  <c r="DD21" i="20"/>
  <c r="DE21" i="20"/>
  <c r="DF21" i="20"/>
  <c r="DC22" i="20"/>
  <c r="DD22" i="20"/>
  <c r="DE22" i="20"/>
  <c r="DF22" i="20"/>
  <c r="DC23" i="20"/>
  <c r="DD23" i="20"/>
  <c r="DE23" i="20"/>
  <c r="DF23" i="20"/>
  <c r="DC24" i="20"/>
  <c r="DD24" i="20"/>
  <c r="DE24" i="20"/>
  <c r="DF24" i="20"/>
  <c r="DC25" i="20"/>
  <c r="DD25" i="20"/>
  <c r="DE25" i="20"/>
  <c r="DF25" i="20"/>
  <c r="DC26" i="20"/>
  <c r="DD26" i="20"/>
  <c r="DE26" i="20"/>
  <c r="DF26" i="20"/>
  <c r="DC27" i="20"/>
  <c r="DD27" i="20"/>
  <c r="DE27" i="20"/>
  <c r="DF27" i="20"/>
  <c r="DC28" i="20"/>
  <c r="DD28" i="20"/>
  <c r="DE28" i="20"/>
  <c r="DF28" i="20"/>
  <c r="DC29" i="20"/>
  <c r="DD29" i="20"/>
  <c r="DE29" i="20"/>
  <c r="DF29" i="20"/>
  <c r="DC30" i="20"/>
  <c r="DD30" i="20"/>
  <c r="DE30" i="20"/>
  <c r="DF30" i="20"/>
  <c r="DC31" i="20"/>
  <c r="DD31" i="20"/>
  <c r="DE31" i="20"/>
  <c r="DF31" i="20"/>
  <c r="DC32" i="20"/>
  <c r="DD32" i="20"/>
  <c r="DE32" i="20"/>
  <c r="DF32" i="20"/>
  <c r="DC33" i="20"/>
  <c r="DD33" i="20"/>
  <c r="DE33" i="20"/>
  <c r="DF33" i="20"/>
  <c r="DC34" i="20"/>
  <c r="DD34" i="20"/>
  <c r="DE34" i="20"/>
  <c r="DF34" i="20"/>
  <c r="DC35" i="20"/>
  <c r="DD35" i="20"/>
  <c r="DE35" i="20"/>
  <c r="DF35" i="20"/>
  <c r="DC36" i="20"/>
  <c r="DD36" i="20"/>
  <c r="DE36" i="20"/>
  <c r="DF36" i="20"/>
  <c r="DC37" i="20"/>
  <c r="DD37" i="20"/>
  <c r="DE37" i="20"/>
  <c r="DF37" i="20"/>
  <c r="DC38" i="20"/>
  <c r="DD38" i="20"/>
  <c r="DE38" i="20"/>
  <c r="DF38" i="20"/>
  <c r="DC39" i="20"/>
  <c r="DD39" i="20"/>
  <c r="DE39" i="20"/>
  <c r="DF39" i="20"/>
  <c r="DC40" i="20"/>
  <c r="DD40" i="20"/>
  <c r="DE40" i="20"/>
  <c r="DF40" i="20"/>
  <c r="DC41" i="20"/>
  <c r="DD41" i="20"/>
  <c r="DE41" i="20"/>
  <c r="DF41" i="20"/>
  <c r="DC42" i="20"/>
  <c r="DD42" i="20"/>
  <c r="DE42" i="20"/>
  <c r="DF42" i="20"/>
  <c r="DC43" i="20"/>
  <c r="DD43" i="20"/>
  <c r="DE43" i="20"/>
  <c r="DF43" i="20"/>
  <c r="DC44" i="20"/>
  <c r="DD44" i="20"/>
  <c r="DE44" i="20"/>
  <c r="DF44" i="20"/>
  <c r="DC45" i="20"/>
  <c r="DD45" i="20"/>
  <c r="DE45" i="20"/>
  <c r="DF45" i="20"/>
  <c r="DC46" i="20"/>
  <c r="DD46" i="20"/>
  <c r="DE46" i="20"/>
  <c r="DF46" i="20"/>
  <c r="DC47" i="20"/>
  <c r="DD47" i="20"/>
  <c r="DE47" i="20"/>
  <c r="DF47" i="20"/>
  <c r="DC48" i="20"/>
  <c r="DD48" i="20"/>
  <c r="DE48" i="20"/>
  <c r="DF48" i="20"/>
  <c r="DC49" i="20"/>
  <c r="DD49" i="20"/>
  <c r="DE49" i="20"/>
  <c r="DF49" i="20"/>
  <c r="DC50" i="20"/>
  <c r="DD50" i="20"/>
  <c r="DE50" i="20"/>
  <c r="DF50" i="20"/>
  <c r="DC51" i="20"/>
  <c r="DD51" i="20"/>
  <c r="DE51" i="20"/>
  <c r="DF51" i="20"/>
  <c r="DG25" i="20" l="1"/>
  <c r="DG5" i="20"/>
  <c r="DG41" i="20"/>
  <c r="DG29" i="20"/>
  <c r="DG49" i="20"/>
  <c r="DG45" i="20"/>
  <c r="DG37" i="20"/>
  <c r="DG27" i="20"/>
  <c r="DG51" i="20"/>
  <c r="DG23" i="20"/>
  <c r="DG47" i="20"/>
  <c r="DG43" i="20"/>
  <c r="DG39" i="20"/>
  <c r="DG35" i="20"/>
  <c r="DG33" i="20"/>
  <c r="DG31" i="20"/>
  <c r="DG21" i="20"/>
  <c r="DG19" i="20"/>
  <c r="DG17" i="20"/>
  <c r="DG15" i="20"/>
  <c r="DG13" i="20"/>
  <c r="DG11" i="20"/>
  <c r="DG9" i="20"/>
  <c r="DG7" i="20"/>
  <c r="DG3" i="20"/>
  <c r="DG46" i="20"/>
  <c r="DG48" i="20"/>
  <c r="DG50" i="20"/>
  <c r="DG44" i="20"/>
  <c r="DG42" i="20"/>
  <c r="DG40" i="20"/>
  <c r="DG30" i="20"/>
  <c r="DG22" i="20"/>
  <c r="DG20" i="20"/>
  <c r="DG18" i="20"/>
  <c r="DG10" i="20"/>
  <c r="DG8" i="20"/>
  <c r="DG6" i="20"/>
  <c r="DG4" i="20"/>
  <c r="DG36" i="20"/>
  <c r="DG32" i="20"/>
  <c r="DG24" i="20"/>
  <c r="DG14" i="20"/>
  <c r="DG34" i="20"/>
  <c r="DG26" i="20"/>
  <c r="DG12" i="20"/>
  <c r="DG38" i="20"/>
  <c r="DG28" i="20"/>
  <c r="DG16" i="20"/>
  <c r="CZ3" i="20"/>
  <c r="A2" i="15" l="1"/>
  <c r="H5" i="15"/>
  <c r="H5" i="14"/>
  <c r="F5" i="5"/>
  <c r="K5" i="3"/>
  <c r="Y5" i="19"/>
  <c r="C5" i="27"/>
  <c r="A3" i="13" l="1"/>
  <c r="A2" i="13"/>
  <c r="A3" i="12"/>
  <c r="A2" i="12"/>
  <c r="A3" i="15"/>
  <c r="A3" i="14"/>
  <c r="A2" i="14"/>
  <c r="A3" i="5"/>
  <c r="A2" i="5"/>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A3" i="3"/>
  <c r="A2" i="3"/>
  <c r="T35" i="6"/>
  <c r="R35" i="6"/>
  <c r="P35" i="6"/>
  <c r="N35" i="6"/>
  <c r="L35" i="6"/>
  <c r="J35" i="6"/>
  <c r="H35" i="6"/>
  <c r="F35" i="6"/>
  <c r="D35" i="6"/>
  <c r="T34" i="6"/>
  <c r="R34" i="6"/>
  <c r="P34" i="6"/>
  <c r="N34" i="6"/>
  <c r="L34" i="6"/>
  <c r="J34" i="6"/>
  <c r="H34" i="6"/>
  <c r="F34" i="6"/>
  <c r="D34" i="6"/>
  <c r="T33" i="6"/>
  <c r="R33" i="6"/>
  <c r="P33" i="6"/>
  <c r="N33" i="6"/>
  <c r="L33" i="6"/>
  <c r="J33" i="6"/>
  <c r="H33" i="6"/>
  <c r="F33" i="6"/>
  <c r="D33" i="6"/>
  <c r="A3" i="6"/>
  <c r="A2" i="6"/>
  <c r="U83" i="19"/>
  <c r="X83" i="19" s="1"/>
  <c r="S83" i="19"/>
  <c r="Q83" i="19"/>
  <c r="O83" i="19"/>
  <c r="M83" i="19"/>
  <c r="U82" i="19"/>
  <c r="X82" i="19" s="1"/>
  <c r="S82" i="19"/>
  <c r="Q82" i="19"/>
  <c r="O82" i="19"/>
  <c r="M82" i="19"/>
  <c r="U81" i="19"/>
  <c r="X81" i="19" s="1"/>
  <c r="S81" i="19"/>
  <c r="Q81" i="19"/>
  <c r="O81" i="19"/>
  <c r="M81" i="19"/>
  <c r="U80" i="19"/>
  <c r="X80" i="19" s="1"/>
  <c r="S80" i="19"/>
  <c r="Q80" i="19"/>
  <c r="O80" i="19"/>
  <c r="M80" i="19"/>
  <c r="U79" i="19"/>
  <c r="X79" i="19" s="1"/>
  <c r="S79" i="19"/>
  <c r="Q79" i="19"/>
  <c r="O79" i="19"/>
  <c r="M79" i="19"/>
  <c r="U78" i="19"/>
  <c r="X78" i="19" s="1"/>
  <c r="S78" i="19"/>
  <c r="Q78" i="19"/>
  <c r="O78" i="19"/>
  <c r="M78" i="19"/>
  <c r="U77" i="19"/>
  <c r="X77" i="19" s="1"/>
  <c r="S77" i="19"/>
  <c r="Q77" i="19"/>
  <c r="O77" i="19"/>
  <c r="M77" i="19"/>
  <c r="U76" i="19"/>
  <c r="X76" i="19" s="1"/>
  <c r="S76" i="19"/>
  <c r="Q76" i="19"/>
  <c r="O76" i="19"/>
  <c r="M76" i="19"/>
  <c r="U75" i="19"/>
  <c r="X75" i="19" s="1"/>
  <c r="S75" i="19"/>
  <c r="Q75" i="19"/>
  <c r="O75" i="19"/>
  <c r="M75" i="19"/>
  <c r="U74" i="19"/>
  <c r="X74" i="19" s="1"/>
  <c r="S74" i="19"/>
  <c r="Q74" i="19"/>
  <c r="O74" i="19"/>
  <c r="M74" i="19"/>
  <c r="U73" i="19"/>
  <c r="X73" i="19" s="1"/>
  <c r="S73" i="19"/>
  <c r="Q73" i="19"/>
  <c r="O73" i="19"/>
  <c r="M73" i="19"/>
  <c r="U72" i="19"/>
  <c r="X72" i="19" s="1"/>
  <c r="S72" i="19"/>
  <c r="Q72" i="19"/>
  <c r="O72" i="19"/>
  <c r="M72" i="19"/>
  <c r="U71" i="19"/>
  <c r="X71" i="19" s="1"/>
  <c r="S71" i="19"/>
  <c r="Q71" i="19"/>
  <c r="O71" i="19"/>
  <c r="M71" i="19"/>
  <c r="U70" i="19"/>
  <c r="X70" i="19" s="1"/>
  <c r="S70" i="19"/>
  <c r="Q70" i="19"/>
  <c r="O70" i="19"/>
  <c r="M70" i="19"/>
  <c r="U69" i="19"/>
  <c r="X69" i="19" s="1"/>
  <c r="S69" i="19"/>
  <c r="Q69" i="19"/>
  <c r="O69" i="19"/>
  <c r="M69" i="19"/>
  <c r="U68" i="19"/>
  <c r="X68" i="19" s="1"/>
  <c r="S68" i="19"/>
  <c r="Q68" i="19"/>
  <c r="O68" i="19"/>
  <c r="M68" i="19"/>
  <c r="U67" i="19"/>
  <c r="X67" i="19" s="1"/>
  <c r="S67" i="19"/>
  <c r="Q67" i="19"/>
  <c r="O67" i="19"/>
  <c r="M67" i="19"/>
  <c r="U66" i="19"/>
  <c r="X66" i="19" s="1"/>
  <c r="S66" i="19"/>
  <c r="Q66" i="19"/>
  <c r="O66" i="19"/>
  <c r="M66" i="19"/>
  <c r="U65" i="19"/>
  <c r="X65" i="19" s="1"/>
  <c r="S65" i="19"/>
  <c r="Q65" i="19"/>
  <c r="O65" i="19"/>
  <c r="M65" i="19"/>
  <c r="U64" i="19"/>
  <c r="X64" i="19" s="1"/>
  <c r="S64" i="19"/>
  <c r="Q64" i="19"/>
  <c r="O64" i="19"/>
  <c r="M64" i="19"/>
  <c r="U63" i="19"/>
  <c r="X63" i="19" s="1"/>
  <c r="S63" i="19"/>
  <c r="Q63" i="19"/>
  <c r="O63" i="19"/>
  <c r="M63" i="19"/>
  <c r="U62" i="19"/>
  <c r="X62" i="19" s="1"/>
  <c r="S62" i="19"/>
  <c r="Q62" i="19"/>
  <c r="O62" i="19"/>
  <c r="M62" i="19"/>
  <c r="U61" i="19"/>
  <c r="X61" i="19" s="1"/>
  <c r="S61" i="19"/>
  <c r="Q61" i="19"/>
  <c r="O61" i="19"/>
  <c r="M61" i="19"/>
  <c r="U60" i="19"/>
  <c r="X60" i="19" s="1"/>
  <c r="S60" i="19"/>
  <c r="Q60" i="19"/>
  <c r="O60" i="19"/>
  <c r="M60" i="19"/>
  <c r="U59" i="19"/>
  <c r="X59" i="19" s="1"/>
  <c r="S59" i="19"/>
  <c r="Q59" i="19"/>
  <c r="O59" i="19"/>
  <c r="M59" i="19"/>
  <c r="U58" i="19"/>
  <c r="X58" i="19" s="1"/>
  <c r="S58" i="19"/>
  <c r="Q58" i="19"/>
  <c r="O58" i="19"/>
  <c r="M58" i="19"/>
  <c r="U57" i="19"/>
  <c r="X57" i="19" s="1"/>
  <c r="S57" i="19"/>
  <c r="Q57" i="19"/>
  <c r="O57" i="19"/>
  <c r="M57" i="19"/>
  <c r="U56" i="19"/>
  <c r="X56" i="19" s="1"/>
  <c r="S56" i="19"/>
  <c r="Q56" i="19"/>
  <c r="O56" i="19"/>
  <c r="M56" i="19"/>
  <c r="U55" i="19"/>
  <c r="X55" i="19" s="1"/>
  <c r="S55" i="19"/>
  <c r="Q55" i="19"/>
  <c r="O55" i="19"/>
  <c r="M55" i="19"/>
  <c r="U54" i="19"/>
  <c r="X54" i="19" s="1"/>
  <c r="S54" i="19"/>
  <c r="Q54" i="19"/>
  <c r="O54" i="19"/>
  <c r="M54" i="19"/>
  <c r="U53" i="19"/>
  <c r="X53" i="19" s="1"/>
  <c r="S53" i="19"/>
  <c r="Q53" i="19"/>
  <c r="O53" i="19"/>
  <c r="M53" i="19"/>
  <c r="U52" i="19"/>
  <c r="X52" i="19" s="1"/>
  <c r="S52" i="19"/>
  <c r="Q52" i="19"/>
  <c r="O52" i="19"/>
  <c r="M52" i="19"/>
  <c r="U51" i="19"/>
  <c r="X51" i="19" s="1"/>
  <c r="S51" i="19"/>
  <c r="Q51" i="19"/>
  <c r="O51" i="19"/>
  <c r="M51" i="19"/>
  <c r="U50" i="19"/>
  <c r="X50" i="19" s="1"/>
  <c r="S50" i="19"/>
  <c r="Q50" i="19"/>
  <c r="O50" i="19"/>
  <c r="M50" i="19"/>
  <c r="U49" i="19"/>
  <c r="X49" i="19" s="1"/>
  <c r="S49" i="19"/>
  <c r="Q49" i="19"/>
  <c r="O49" i="19"/>
  <c r="M49" i="19"/>
  <c r="U48" i="19"/>
  <c r="X48" i="19" s="1"/>
  <c r="S48" i="19"/>
  <c r="Q48" i="19"/>
  <c r="O48" i="19"/>
  <c r="M48" i="19"/>
  <c r="U47" i="19"/>
  <c r="X47" i="19" s="1"/>
  <c r="S47" i="19"/>
  <c r="Q47" i="19"/>
  <c r="O47" i="19"/>
  <c r="M47" i="19"/>
  <c r="U46" i="19"/>
  <c r="X46" i="19" s="1"/>
  <c r="S46" i="19"/>
  <c r="Q46" i="19"/>
  <c r="O46" i="19"/>
  <c r="M46" i="19"/>
  <c r="U45" i="19"/>
  <c r="X45" i="19" s="1"/>
  <c r="S45" i="19"/>
  <c r="Q45" i="19"/>
  <c r="O45" i="19"/>
  <c r="M45" i="19"/>
  <c r="U44" i="19"/>
  <c r="X44" i="19" s="1"/>
  <c r="S44" i="19"/>
  <c r="Q44" i="19"/>
  <c r="O44" i="19"/>
  <c r="M44" i="19"/>
  <c r="U43" i="19"/>
  <c r="X43" i="19" s="1"/>
  <c r="S43" i="19"/>
  <c r="Q43" i="19"/>
  <c r="O43" i="19"/>
  <c r="M43" i="19"/>
  <c r="U42" i="19"/>
  <c r="X42" i="19" s="1"/>
  <c r="S42" i="19"/>
  <c r="Q42" i="19"/>
  <c r="O42" i="19"/>
  <c r="M42" i="19"/>
  <c r="S41" i="19"/>
  <c r="Q41" i="19"/>
  <c r="O41" i="19"/>
  <c r="M41" i="19"/>
  <c r="S40" i="19"/>
  <c r="Q40" i="19"/>
  <c r="O40" i="19"/>
  <c r="M40" i="19"/>
  <c r="S39" i="19"/>
  <c r="Q39" i="19"/>
  <c r="O39" i="19"/>
  <c r="M39" i="19"/>
  <c r="S38" i="19"/>
  <c r="Q38" i="19"/>
  <c r="O38" i="19"/>
  <c r="M38" i="19"/>
  <c r="S37" i="19"/>
  <c r="Q37" i="19"/>
  <c r="O37" i="19"/>
  <c r="M37" i="19"/>
  <c r="S36" i="19"/>
  <c r="Q36" i="19"/>
  <c r="O36" i="19"/>
  <c r="M36" i="19"/>
  <c r="S35" i="19"/>
  <c r="O35" i="19"/>
  <c r="M35" i="19"/>
  <c r="S34" i="19"/>
  <c r="O34" i="19"/>
  <c r="M34" i="19"/>
  <c r="U35" i="19"/>
  <c r="X35" i="19" s="1"/>
  <c r="A10" i="19"/>
  <c r="A3" i="19"/>
  <c r="A2" i="19"/>
  <c r="C4" i="23"/>
  <c r="B4" i="23"/>
  <c r="AA72" i="20"/>
  <c r="AA71" i="20"/>
  <c r="AA70" i="20"/>
  <c r="AA69" i="20"/>
  <c r="AA68" i="20"/>
  <c r="AA67" i="20"/>
  <c r="AA66" i="20"/>
  <c r="AA65" i="20"/>
  <c r="AA64" i="20"/>
  <c r="V51" i="20"/>
  <c r="T51" i="20"/>
  <c r="S51" i="20"/>
  <c r="V50" i="20"/>
  <c r="T50" i="20"/>
  <c r="S50" i="20"/>
  <c r="V49" i="20"/>
  <c r="T49" i="20"/>
  <c r="S49" i="20"/>
  <c r="V48" i="20"/>
  <c r="T48" i="20"/>
  <c r="S48" i="20"/>
  <c r="V47" i="20"/>
  <c r="T47" i="20"/>
  <c r="S47" i="20"/>
  <c r="V46" i="20"/>
  <c r="T46" i="20"/>
  <c r="S46" i="20"/>
  <c r="V45" i="20"/>
  <c r="T45" i="20"/>
  <c r="S45" i="20"/>
  <c r="V44" i="20"/>
  <c r="T44" i="20"/>
  <c r="S44" i="20"/>
  <c r="V43" i="20"/>
  <c r="T43" i="20"/>
  <c r="S43" i="20"/>
  <c r="V42" i="20"/>
  <c r="T42" i="20"/>
  <c r="S42" i="20"/>
  <c r="V41" i="20"/>
  <c r="T41" i="20"/>
  <c r="S41" i="20"/>
  <c r="V40" i="20"/>
  <c r="T40" i="20"/>
  <c r="S40" i="20"/>
  <c r="V39" i="20"/>
  <c r="T39" i="20"/>
  <c r="S39" i="20"/>
  <c r="V38" i="20"/>
  <c r="T38" i="20"/>
  <c r="S38" i="20"/>
  <c r="V37" i="20"/>
  <c r="T37" i="20"/>
  <c r="S37" i="20"/>
  <c r="V36" i="20"/>
  <c r="T36" i="20"/>
  <c r="S36" i="20"/>
  <c r="V35" i="20"/>
  <c r="T35" i="20"/>
  <c r="S35" i="20"/>
  <c r="V34" i="20"/>
  <c r="T34" i="20"/>
  <c r="S34" i="20"/>
  <c r="V33" i="20"/>
  <c r="T33" i="20"/>
  <c r="S33" i="20"/>
  <c r="V32" i="20"/>
  <c r="T32" i="20"/>
  <c r="S32" i="20"/>
  <c r="V31" i="20"/>
  <c r="T31" i="20"/>
  <c r="S31" i="20"/>
  <c r="V30" i="20"/>
  <c r="T30" i="20"/>
  <c r="S30" i="20"/>
  <c r="V29" i="20"/>
  <c r="T29" i="20"/>
  <c r="S29" i="20"/>
  <c r="V28" i="20"/>
  <c r="T28" i="20"/>
  <c r="S28" i="20"/>
  <c r="V27" i="20"/>
  <c r="T27" i="20"/>
  <c r="S27" i="20"/>
  <c r="V26" i="20"/>
  <c r="T26" i="20"/>
  <c r="S26" i="20"/>
  <c r="V25" i="20"/>
  <c r="T25" i="20"/>
  <c r="S25" i="20"/>
  <c r="V24" i="20"/>
  <c r="T24" i="20"/>
  <c r="S24" i="20"/>
  <c r="V23" i="20"/>
  <c r="T23" i="20"/>
  <c r="S23" i="20"/>
  <c r="V22" i="20"/>
  <c r="T22" i="20"/>
  <c r="S22" i="20"/>
  <c r="V21" i="20"/>
  <c r="T21" i="20"/>
  <c r="S21" i="20"/>
  <c r="V20" i="20"/>
  <c r="T20" i="20"/>
  <c r="S20" i="20"/>
  <c r="V19" i="20"/>
  <c r="T19" i="20"/>
  <c r="S19" i="20"/>
  <c r="V18" i="20"/>
  <c r="T18" i="20"/>
  <c r="S18" i="20"/>
  <c r="V17" i="20"/>
  <c r="T17" i="20"/>
  <c r="S17" i="20"/>
  <c r="V16" i="20"/>
  <c r="T16" i="20"/>
  <c r="S16" i="20"/>
  <c r="V15" i="20"/>
  <c r="T15" i="20"/>
  <c r="S15" i="20"/>
  <c r="V14" i="20"/>
  <c r="T14" i="20"/>
  <c r="S14" i="20"/>
  <c r="V13" i="20"/>
  <c r="T13" i="20"/>
  <c r="S13" i="20"/>
  <c r="V12" i="20"/>
  <c r="T12" i="20"/>
  <c r="S12" i="20"/>
  <c r="V11" i="20"/>
  <c r="T11" i="20"/>
  <c r="S11" i="20"/>
  <c r="V10" i="20"/>
  <c r="T10" i="20"/>
  <c r="S10" i="20"/>
  <c r="V9" i="20"/>
  <c r="T9" i="20"/>
  <c r="S9" i="20"/>
  <c r="V8" i="20"/>
  <c r="T8" i="20"/>
  <c r="S8" i="20"/>
  <c r="V7" i="20"/>
  <c r="T7" i="20"/>
  <c r="S7" i="20"/>
  <c r="V6" i="20"/>
  <c r="T6" i="20"/>
  <c r="S6" i="20"/>
  <c r="V5" i="20"/>
  <c r="T5" i="20"/>
  <c r="S5" i="20"/>
  <c r="V4" i="20"/>
  <c r="T4" i="20"/>
  <c r="S4" i="20"/>
  <c r="H4" i="20"/>
  <c r="CY3" i="20"/>
  <c r="V3" i="20"/>
  <c r="T3" i="20"/>
  <c r="S3" i="20"/>
  <c r="H3" i="20"/>
  <c r="V2" i="20"/>
  <c r="T2" i="20"/>
  <c r="S2" i="20"/>
  <c r="A45" i="27"/>
  <c r="A40" i="27"/>
  <c r="B26" i="3"/>
  <c r="D4" i="23" l="1"/>
  <c r="B22" i="3"/>
  <c r="B23" i="3"/>
  <c r="B24" i="3"/>
  <c r="B25" i="3"/>
  <c r="AK4" i="20"/>
  <c r="U3" i="20"/>
  <c r="DB3" i="20" s="1"/>
  <c r="AA4" i="20"/>
  <c r="AA7" i="20"/>
  <c r="AK7" i="20"/>
  <c r="U6" i="20"/>
  <c r="DB6" i="20" s="1"/>
  <c r="AA3" i="20"/>
  <c r="U2" i="20"/>
  <c r="AK3" i="20"/>
  <c r="AK5" i="20"/>
  <c r="U4" i="20"/>
  <c r="DB4" i="20" s="1"/>
  <c r="AA5" i="20"/>
  <c r="AA52" i="20"/>
  <c r="AK52" i="20"/>
  <c r="U51" i="20"/>
  <c r="DB51" i="20" s="1"/>
  <c r="U23" i="20"/>
  <c r="DB23" i="20" s="1"/>
  <c r="AA24" i="20"/>
  <c r="AK24" i="20"/>
  <c r="AK27" i="20"/>
  <c r="AA27" i="20"/>
  <c r="U26" i="20"/>
  <c r="DB26" i="20" s="1"/>
  <c r="AK35" i="20"/>
  <c r="AA35" i="20"/>
  <c r="U34" i="20"/>
  <c r="DB34" i="20" s="1"/>
  <c r="AK43" i="20"/>
  <c r="AA43" i="20"/>
  <c r="U42" i="20"/>
  <c r="DB42" i="20" s="1"/>
  <c r="AK51" i="20"/>
  <c r="AA51" i="20"/>
  <c r="U50" i="20"/>
  <c r="DB50" i="20" s="1"/>
  <c r="U29" i="20"/>
  <c r="DB29" i="20" s="1"/>
  <c r="AK30" i="20"/>
  <c r="AA30" i="20"/>
  <c r="U37" i="20"/>
  <c r="DB37" i="20" s="1"/>
  <c r="AK38" i="20"/>
  <c r="AA38" i="20"/>
  <c r="U45" i="20"/>
  <c r="DB45" i="20" s="1"/>
  <c r="AK46" i="20"/>
  <c r="AA46" i="20"/>
  <c r="U39" i="20"/>
  <c r="DB39" i="20" s="1"/>
  <c r="AK40" i="20"/>
  <c r="AA40" i="20"/>
  <c r="AA25" i="20"/>
  <c r="U24" i="20"/>
  <c r="DB24" i="20" s="1"/>
  <c r="AK25" i="20"/>
  <c r="AA33" i="20"/>
  <c r="AK33" i="20"/>
  <c r="U32" i="20"/>
  <c r="DB32" i="20" s="1"/>
  <c r="AA41" i="20"/>
  <c r="U40" i="20"/>
  <c r="DB40" i="20" s="1"/>
  <c r="AK41" i="20"/>
  <c r="AA49" i="20"/>
  <c r="AK49" i="20"/>
  <c r="U48" i="20"/>
  <c r="AA32" i="20"/>
  <c r="U31" i="20"/>
  <c r="DB31" i="20" s="1"/>
  <c r="AK32" i="20"/>
  <c r="U47" i="20"/>
  <c r="DB47" i="20" s="1"/>
  <c r="AA48" i="20"/>
  <c r="AK48" i="20"/>
  <c r="AK28" i="20"/>
  <c r="AA28" i="20"/>
  <c r="U27" i="20"/>
  <c r="DB27" i="20" s="1"/>
  <c r="AK36" i="20"/>
  <c r="AA36" i="20"/>
  <c r="U35" i="20"/>
  <c r="DB35" i="20" s="1"/>
  <c r="AK44" i="20"/>
  <c r="U43" i="20"/>
  <c r="DB43" i="20" s="1"/>
  <c r="AA44" i="20"/>
  <c r="U22" i="20"/>
  <c r="DB22" i="20" s="1"/>
  <c r="AA23" i="20"/>
  <c r="AK23" i="20"/>
  <c r="U30" i="20"/>
  <c r="DB30" i="20" s="1"/>
  <c r="AK31" i="20"/>
  <c r="AA31" i="20"/>
  <c r="U38" i="20"/>
  <c r="DB38" i="20" s="1"/>
  <c r="AK39" i="20"/>
  <c r="AA39" i="20"/>
  <c r="U46" i="20"/>
  <c r="DB46" i="20" s="1"/>
  <c r="AA47" i="20"/>
  <c r="AK47" i="20"/>
  <c r="AA42" i="20"/>
  <c r="U41" i="20"/>
  <c r="DB41" i="20" s="1"/>
  <c r="AK42" i="20"/>
  <c r="AA26" i="20"/>
  <c r="AK26" i="20"/>
  <c r="U25" i="20"/>
  <c r="DB25" i="20" s="1"/>
  <c r="AA34" i="20"/>
  <c r="AK34" i="20"/>
  <c r="U33" i="20"/>
  <c r="DB33" i="20" s="1"/>
  <c r="AA50" i="20"/>
  <c r="AK50" i="20"/>
  <c r="U49" i="20"/>
  <c r="DB49" i="20" s="1"/>
  <c r="U28" i="20"/>
  <c r="DB28" i="20" s="1"/>
  <c r="AK29" i="20"/>
  <c r="AA29" i="20"/>
  <c r="U36" i="20"/>
  <c r="DB36" i="20" s="1"/>
  <c r="AK37" i="20"/>
  <c r="AA37" i="20"/>
  <c r="U44" i="20"/>
  <c r="DB44" i="20" s="1"/>
  <c r="AK45" i="20"/>
  <c r="AA45" i="20"/>
  <c r="U21" i="20"/>
  <c r="DB21" i="20" s="1"/>
  <c r="AA22" i="20"/>
  <c r="AK22" i="20"/>
  <c r="AA21" i="20"/>
  <c r="U20" i="20"/>
  <c r="DB20" i="20" s="1"/>
  <c r="AK21" i="20"/>
  <c r="AK20" i="20"/>
  <c r="AA20" i="20"/>
  <c r="U19" i="20"/>
  <c r="DB19" i="20" s="1"/>
  <c r="AK19" i="20"/>
  <c r="U18" i="20"/>
  <c r="DB18" i="20" s="1"/>
  <c r="AA19" i="20"/>
  <c r="AA18" i="20"/>
  <c r="AK18" i="20"/>
  <c r="U17" i="20"/>
  <c r="DB17" i="20" s="1"/>
  <c r="AA17" i="20"/>
  <c r="AK17" i="20"/>
  <c r="U16" i="20"/>
  <c r="DB16" i="20" s="1"/>
  <c r="AA16" i="20"/>
  <c r="U15" i="20"/>
  <c r="DB15" i="20" s="1"/>
  <c r="AK16" i="20"/>
  <c r="U14" i="20"/>
  <c r="DB14" i="20" s="1"/>
  <c r="AK15" i="20"/>
  <c r="AA15" i="20"/>
  <c r="AA14" i="20"/>
  <c r="U13" i="20"/>
  <c r="DB13" i="20" s="1"/>
  <c r="AK14" i="20"/>
  <c r="U12" i="20"/>
  <c r="DB12" i="20" s="1"/>
  <c r="AA13" i="20"/>
  <c r="AK13" i="20"/>
  <c r="AA12" i="20"/>
  <c r="AK12" i="20"/>
  <c r="U11" i="20"/>
  <c r="DB11" i="20" s="1"/>
  <c r="AA8" i="20"/>
  <c r="AK8" i="20"/>
  <c r="U7" i="20"/>
  <c r="DB7" i="20" s="1"/>
  <c r="AA6" i="20"/>
  <c r="AK6" i="20"/>
  <c r="U5" i="20"/>
  <c r="U10" i="20"/>
  <c r="DB10" i="20" s="1"/>
  <c r="AK11" i="20"/>
  <c r="AA11" i="20"/>
  <c r="U9" i="20"/>
  <c r="DB9" i="20" s="1"/>
  <c r="AA10" i="20"/>
  <c r="AK10" i="20"/>
  <c r="AA9" i="20"/>
  <c r="U8" i="20"/>
  <c r="DB8" i="20" s="1"/>
  <c r="AK9" i="20"/>
  <c r="B21" i="3"/>
  <c r="A35" i="27"/>
  <c r="B20" i="3"/>
  <c r="B19" i="3"/>
  <c r="U34" i="19"/>
  <c r="X34" i="19" s="1"/>
  <c r="U41" i="19"/>
  <c r="X41" i="19" s="1"/>
  <c r="U40" i="19"/>
  <c r="X40" i="19" s="1"/>
  <c r="U39" i="19"/>
  <c r="X39" i="19" s="1"/>
  <c r="U38" i="19"/>
  <c r="X38" i="19" s="1"/>
  <c r="U36" i="19"/>
  <c r="X36" i="19" s="1"/>
  <c r="U37" i="19"/>
  <c r="X37" i="19" s="1"/>
  <c r="B15" i="6" l="1"/>
  <c r="F15" i="6" s="1"/>
  <c r="B59" i="14"/>
  <c r="B43" i="14"/>
  <c r="B35" i="14"/>
  <c r="B60" i="14"/>
  <c r="B52" i="14"/>
  <c r="B45" i="14"/>
  <c r="B58" i="14"/>
  <c r="B63" i="14"/>
  <c r="B46" i="14"/>
  <c r="B38" i="14"/>
  <c r="B31" i="14"/>
  <c r="B34" i="14"/>
  <c r="B39" i="14"/>
  <c r="B55" i="14"/>
  <c r="B47" i="14"/>
  <c r="B51" i="14"/>
  <c r="B27" i="14"/>
  <c r="B61" i="14"/>
  <c r="B49" i="14"/>
  <c r="B48" i="14"/>
  <c r="B33" i="14"/>
  <c r="B41" i="14"/>
  <c r="B54" i="14"/>
  <c r="B56" i="14"/>
  <c r="B64" i="14"/>
  <c r="B44" i="14"/>
  <c r="B37" i="14"/>
  <c r="B57" i="14"/>
  <c r="B67" i="14"/>
  <c r="B53" i="14"/>
  <c r="B29" i="14"/>
  <c r="B68" i="14"/>
  <c r="B40" i="14"/>
  <c r="B62" i="14"/>
  <c r="B66" i="14"/>
  <c r="B36" i="14"/>
  <c r="B50" i="14"/>
  <c r="B65" i="14"/>
  <c r="B32" i="14"/>
  <c r="B30" i="14"/>
  <c r="B28" i="14"/>
  <c r="B42" i="14"/>
  <c r="B19" i="14"/>
  <c r="B16" i="6"/>
  <c r="R15" i="6"/>
  <c r="H15" i="6"/>
  <c r="J15" i="6"/>
  <c r="L15" i="6"/>
  <c r="N15" i="6"/>
  <c r="DB48" i="20"/>
  <c r="B25" i="14"/>
  <c r="B24" i="14"/>
  <c r="B26" i="14"/>
  <c r="CW52" i="20" a="1"/>
  <c r="CW52" i="20" s="1"/>
  <c r="CW40" i="20" a="1"/>
  <c r="CW40" i="20" s="1"/>
  <c r="CW28" i="20" a="1"/>
  <c r="CW28" i="20" s="1"/>
  <c r="CW16" i="20" a="1"/>
  <c r="CW16" i="20" s="1"/>
  <c r="CW4" i="20" a="1"/>
  <c r="CW4" i="20" s="1"/>
  <c r="CW39" i="20" a="1"/>
  <c r="CW39" i="20" s="1"/>
  <c r="CW12" i="20" a="1"/>
  <c r="CW12" i="20" s="1"/>
  <c r="CW51" i="20" a="1"/>
  <c r="CW51" i="20" s="1"/>
  <c r="CW50" i="20" a="1"/>
  <c r="CW50" i="20" s="1"/>
  <c r="CW38" i="20" a="1"/>
  <c r="CW38" i="20" s="1"/>
  <c r="CW26" i="20" a="1"/>
  <c r="CW26" i="20" s="1"/>
  <c r="CW14" i="20" a="1"/>
  <c r="CW14" i="20" s="1"/>
  <c r="CW2" i="20" a="1"/>
  <c r="CW2" i="20" s="1"/>
  <c r="CW37" i="20" a="1"/>
  <c r="CW37" i="20" s="1"/>
  <c r="CW49" i="20" a="1"/>
  <c r="CW49" i="20" s="1"/>
  <c r="CW48" i="20" a="1"/>
  <c r="CW48" i="20" s="1"/>
  <c r="CW47" i="20" a="1"/>
  <c r="CW47" i="20" s="1"/>
  <c r="CW35" i="20" a="1"/>
  <c r="CW35" i="20" s="1"/>
  <c r="CW23" i="20" a="1"/>
  <c r="CW23" i="20" s="1"/>
  <c r="CW11" i="20" a="1"/>
  <c r="CW11" i="20" s="1"/>
  <c r="CW3" i="20" a="1"/>
  <c r="CW3" i="20" s="1"/>
  <c r="CW46" i="20" a="1"/>
  <c r="CW46" i="20" s="1"/>
  <c r="CW34" i="20" a="1"/>
  <c r="CW34" i="20" s="1"/>
  <c r="CW22" i="20" a="1"/>
  <c r="CW22" i="20" s="1"/>
  <c r="CW10" i="20" a="1"/>
  <c r="CW10" i="20" s="1"/>
  <c r="CW24" i="20" a="1"/>
  <c r="CW24" i="20" s="1"/>
  <c r="CW45" i="20" a="1"/>
  <c r="CW45" i="20" s="1"/>
  <c r="CW33" i="20" a="1"/>
  <c r="CW33" i="20" s="1"/>
  <c r="CW21" i="20" a="1"/>
  <c r="CW21" i="20" s="1"/>
  <c r="CW9" i="20" a="1"/>
  <c r="CW9" i="20" s="1"/>
  <c r="CW36" i="20" a="1"/>
  <c r="CW36" i="20" s="1"/>
  <c r="CW44" i="20" a="1"/>
  <c r="CW44" i="20" s="1"/>
  <c r="CW32" i="20" a="1"/>
  <c r="CW32" i="20" s="1"/>
  <c r="CW20" i="20" a="1"/>
  <c r="CW20" i="20" s="1"/>
  <c r="CW8" i="20" a="1"/>
  <c r="CW8" i="20" s="1"/>
  <c r="CW25" i="20" a="1"/>
  <c r="CW25" i="20" s="1"/>
  <c r="CW43" i="20" a="1"/>
  <c r="CW43" i="20" s="1"/>
  <c r="CW31" i="20" a="1"/>
  <c r="CW31" i="20" s="1"/>
  <c r="CW19" i="20" a="1"/>
  <c r="CW19" i="20" s="1"/>
  <c r="CW7" i="20" a="1"/>
  <c r="CW7" i="20" s="1"/>
  <c r="CW15" i="20" a="1"/>
  <c r="CW15" i="20" s="1"/>
  <c r="CW42" i="20" a="1"/>
  <c r="CW42" i="20" s="1"/>
  <c r="CW30" i="20" a="1"/>
  <c r="CW30" i="20" s="1"/>
  <c r="CW18" i="20" a="1"/>
  <c r="CW18" i="20" s="1"/>
  <c r="CW6" i="20" a="1"/>
  <c r="CW6" i="20" s="1"/>
  <c r="CW13" i="20" a="1"/>
  <c r="CW13" i="20" s="1"/>
  <c r="CW41" i="20" a="1"/>
  <c r="CW41" i="20" s="1"/>
  <c r="CW29" i="20" a="1"/>
  <c r="CW29" i="20" s="1"/>
  <c r="CW17" i="20" a="1"/>
  <c r="CW17" i="20" s="1"/>
  <c r="CW5" i="20" a="1"/>
  <c r="CW5" i="20" s="1"/>
  <c r="CW27" i="20" a="1"/>
  <c r="CW27" i="20" s="1"/>
  <c r="DB5" i="20"/>
  <c r="F27" i="6"/>
  <c r="T27" i="6"/>
  <c r="D27" i="6"/>
  <c r="R27" i="6"/>
  <c r="P27" i="6"/>
  <c r="L27" i="6"/>
  <c r="N27" i="6"/>
  <c r="H27" i="6"/>
  <c r="J27" i="6"/>
  <c r="T28" i="6"/>
  <c r="D28" i="6"/>
  <c r="J28" i="6"/>
  <c r="R28" i="6"/>
  <c r="P28" i="6"/>
  <c r="N28" i="6"/>
  <c r="L28" i="6"/>
  <c r="F28" i="6"/>
  <c r="H28" i="6"/>
  <c r="B23" i="14"/>
  <c r="B22" i="14"/>
  <c r="B21" i="14"/>
  <c r="B20" i="14"/>
  <c r="DB2" i="20"/>
  <c r="P15" i="6" l="1"/>
  <c r="P56" i="6"/>
  <c r="L56" i="6"/>
  <c r="J56" i="6"/>
  <c r="T56" i="6"/>
  <c r="D56" i="6"/>
  <c r="N56" i="6"/>
  <c r="H56" i="6"/>
  <c r="F56" i="6"/>
  <c r="R56" i="6"/>
  <c r="J107" i="6"/>
  <c r="H107" i="6"/>
  <c r="F107" i="6"/>
  <c r="T107" i="6"/>
  <c r="D107" i="6"/>
  <c r="N107" i="6"/>
  <c r="L107" i="6"/>
  <c r="R107" i="6"/>
  <c r="P107" i="6"/>
  <c r="T110" i="6"/>
  <c r="D110" i="6"/>
  <c r="R110" i="6"/>
  <c r="P110" i="6"/>
  <c r="N110" i="6"/>
  <c r="H110" i="6"/>
  <c r="F110" i="6"/>
  <c r="J110" i="6"/>
  <c r="L110" i="6"/>
  <c r="N89" i="6"/>
  <c r="J89" i="6"/>
  <c r="H89" i="6"/>
  <c r="R89" i="6"/>
  <c r="T89" i="6"/>
  <c r="F89" i="6"/>
  <c r="P89" i="6"/>
  <c r="D89" i="6"/>
  <c r="L89" i="6"/>
  <c r="H36" i="6"/>
  <c r="T36" i="6"/>
  <c r="D36" i="6"/>
  <c r="R36" i="6"/>
  <c r="P36" i="6"/>
  <c r="N36" i="6"/>
  <c r="J36" i="6"/>
  <c r="F36" i="6"/>
  <c r="L36" i="6"/>
  <c r="J91" i="6"/>
  <c r="F91" i="6"/>
  <c r="T91" i="6"/>
  <c r="D91" i="6"/>
  <c r="N91" i="6"/>
  <c r="R91" i="6"/>
  <c r="H91" i="6"/>
  <c r="P91" i="6"/>
  <c r="L91" i="6"/>
  <c r="J73" i="6"/>
  <c r="F73" i="6"/>
  <c r="T73" i="6"/>
  <c r="D73" i="6"/>
  <c r="N73" i="6"/>
  <c r="R73" i="6"/>
  <c r="P73" i="6"/>
  <c r="L73" i="6"/>
  <c r="H73" i="6"/>
  <c r="J60" i="6"/>
  <c r="F60" i="6"/>
  <c r="T60" i="6"/>
  <c r="D60" i="6"/>
  <c r="N60" i="6"/>
  <c r="H60" i="6"/>
  <c r="R60" i="6"/>
  <c r="P60" i="6"/>
  <c r="L60" i="6"/>
  <c r="H74" i="6"/>
  <c r="T74" i="6"/>
  <c r="D74" i="6"/>
  <c r="R74" i="6"/>
  <c r="L74" i="6"/>
  <c r="F74" i="6"/>
  <c r="P74" i="6"/>
  <c r="N74" i="6"/>
  <c r="J74" i="6"/>
  <c r="P65" i="6"/>
  <c r="L65" i="6"/>
  <c r="J65" i="6"/>
  <c r="T65" i="6"/>
  <c r="D65" i="6"/>
  <c r="N65" i="6"/>
  <c r="H65" i="6"/>
  <c r="F65" i="6"/>
  <c r="R65" i="6"/>
  <c r="J51" i="6"/>
  <c r="F51" i="6"/>
  <c r="T51" i="6"/>
  <c r="D51" i="6"/>
  <c r="N51" i="6"/>
  <c r="H51" i="6"/>
  <c r="R51" i="6"/>
  <c r="P51" i="6"/>
  <c r="L51" i="6"/>
  <c r="P78" i="6"/>
  <c r="L78" i="6"/>
  <c r="J78" i="6"/>
  <c r="T78" i="6"/>
  <c r="D78" i="6"/>
  <c r="N78" i="6"/>
  <c r="R78" i="6"/>
  <c r="F78" i="6"/>
  <c r="H78" i="6"/>
  <c r="L72" i="6"/>
  <c r="H72" i="6"/>
  <c r="F72" i="6"/>
  <c r="P72" i="6"/>
  <c r="J72" i="6"/>
  <c r="D72" i="6"/>
  <c r="T72" i="6"/>
  <c r="R72" i="6"/>
  <c r="N72" i="6"/>
  <c r="J99" i="6"/>
  <c r="H99" i="6"/>
  <c r="F99" i="6"/>
  <c r="T99" i="6"/>
  <c r="D99" i="6"/>
  <c r="N99" i="6"/>
  <c r="P99" i="6"/>
  <c r="L99" i="6"/>
  <c r="R99" i="6"/>
  <c r="T76" i="6"/>
  <c r="D76" i="6"/>
  <c r="P76" i="6"/>
  <c r="N76" i="6"/>
  <c r="H76" i="6"/>
  <c r="L76" i="6"/>
  <c r="R76" i="6"/>
  <c r="J76" i="6"/>
  <c r="F76" i="6"/>
  <c r="F101" i="6"/>
  <c r="T101" i="6"/>
  <c r="D101" i="6"/>
  <c r="R101" i="6"/>
  <c r="P101" i="6"/>
  <c r="J101" i="6"/>
  <c r="N101" i="6"/>
  <c r="L101" i="6"/>
  <c r="H101" i="6"/>
  <c r="F83" i="6"/>
  <c r="R83" i="6"/>
  <c r="P83" i="6"/>
  <c r="J83" i="6"/>
  <c r="D83" i="6"/>
  <c r="N83" i="6"/>
  <c r="L83" i="6"/>
  <c r="H83" i="6"/>
  <c r="T83" i="6"/>
  <c r="F45" i="6"/>
  <c r="R45" i="6"/>
  <c r="P45" i="6"/>
  <c r="J45" i="6"/>
  <c r="T45" i="6"/>
  <c r="N45" i="6"/>
  <c r="L45" i="6"/>
  <c r="H45" i="6"/>
  <c r="D45" i="6"/>
  <c r="T84" i="6"/>
  <c r="D84" i="6"/>
  <c r="P84" i="6"/>
  <c r="N84" i="6"/>
  <c r="H84" i="6"/>
  <c r="R84" i="6"/>
  <c r="L84" i="6"/>
  <c r="J84" i="6"/>
  <c r="F84" i="6"/>
  <c r="R111" i="6"/>
  <c r="P111" i="6"/>
  <c r="N111" i="6"/>
  <c r="L111" i="6"/>
  <c r="F111" i="6"/>
  <c r="J111" i="6"/>
  <c r="H111" i="6"/>
  <c r="D111" i="6"/>
  <c r="T111" i="6"/>
  <c r="F62" i="6"/>
  <c r="R62" i="6"/>
  <c r="P62" i="6"/>
  <c r="J62" i="6"/>
  <c r="D62" i="6"/>
  <c r="T62" i="6"/>
  <c r="N62" i="6"/>
  <c r="L62" i="6"/>
  <c r="H62" i="6"/>
  <c r="P96" i="6"/>
  <c r="L96" i="6"/>
  <c r="J96" i="6"/>
  <c r="T96" i="6"/>
  <c r="D96" i="6"/>
  <c r="R96" i="6"/>
  <c r="N96" i="6"/>
  <c r="F96" i="6"/>
  <c r="H96" i="6"/>
  <c r="F53" i="6"/>
  <c r="R53" i="6"/>
  <c r="P53" i="6"/>
  <c r="J53" i="6"/>
  <c r="D53" i="6"/>
  <c r="T53" i="6"/>
  <c r="N53" i="6"/>
  <c r="L53" i="6"/>
  <c r="H53" i="6"/>
  <c r="R95" i="6"/>
  <c r="N95" i="6"/>
  <c r="L95" i="6"/>
  <c r="F95" i="6"/>
  <c r="P95" i="6"/>
  <c r="J95" i="6"/>
  <c r="H95" i="6"/>
  <c r="D95" i="6"/>
  <c r="T95" i="6"/>
  <c r="H108" i="6"/>
  <c r="F108" i="6"/>
  <c r="T108" i="6"/>
  <c r="D108" i="6"/>
  <c r="R108" i="6"/>
  <c r="L108" i="6"/>
  <c r="P108" i="6"/>
  <c r="N108" i="6"/>
  <c r="J108" i="6"/>
  <c r="L50" i="6"/>
  <c r="H50" i="6"/>
  <c r="F50" i="6"/>
  <c r="P50" i="6"/>
  <c r="T50" i="6"/>
  <c r="R50" i="6"/>
  <c r="N50" i="6"/>
  <c r="J50" i="6"/>
  <c r="D50" i="6"/>
  <c r="H52" i="6"/>
  <c r="T52" i="6"/>
  <c r="D52" i="6"/>
  <c r="R52" i="6"/>
  <c r="L52" i="6"/>
  <c r="P52" i="6"/>
  <c r="F52" i="6"/>
  <c r="N52" i="6"/>
  <c r="J52" i="6"/>
  <c r="R77" i="6"/>
  <c r="N77" i="6"/>
  <c r="L77" i="6"/>
  <c r="F77" i="6"/>
  <c r="P77" i="6"/>
  <c r="J77" i="6"/>
  <c r="H77" i="6"/>
  <c r="D77" i="6"/>
  <c r="T77" i="6"/>
  <c r="F29" i="6"/>
  <c r="N29" i="6"/>
  <c r="T29" i="6"/>
  <c r="D29" i="6"/>
  <c r="L29" i="6"/>
  <c r="R29" i="6"/>
  <c r="P29" i="6"/>
  <c r="J29" i="6"/>
  <c r="H29" i="6"/>
  <c r="H100" i="6"/>
  <c r="F100" i="6"/>
  <c r="T100" i="6"/>
  <c r="D100" i="6"/>
  <c r="R100" i="6"/>
  <c r="L100" i="6"/>
  <c r="P100" i="6"/>
  <c r="N100" i="6"/>
  <c r="J100" i="6"/>
  <c r="F109" i="6"/>
  <c r="T109" i="6"/>
  <c r="D109" i="6"/>
  <c r="R109" i="6"/>
  <c r="P109" i="6"/>
  <c r="J109" i="6"/>
  <c r="H109" i="6"/>
  <c r="N109" i="6"/>
  <c r="L109" i="6"/>
  <c r="H82" i="6"/>
  <c r="T82" i="6"/>
  <c r="D82" i="6"/>
  <c r="R82" i="6"/>
  <c r="L82" i="6"/>
  <c r="F82" i="6"/>
  <c r="P82" i="6"/>
  <c r="N82" i="6"/>
  <c r="J82" i="6"/>
  <c r="T94" i="6"/>
  <c r="D94" i="6"/>
  <c r="P94" i="6"/>
  <c r="N94" i="6"/>
  <c r="H94" i="6"/>
  <c r="L94" i="6"/>
  <c r="J94" i="6"/>
  <c r="R94" i="6"/>
  <c r="F94" i="6"/>
  <c r="L42" i="6"/>
  <c r="H42" i="6"/>
  <c r="F42" i="6"/>
  <c r="R42" i="6"/>
  <c r="P42" i="6"/>
  <c r="D42" i="6"/>
  <c r="N42" i="6"/>
  <c r="J42" i="6"/>
  <c r="T42" i="6"/>
  <c r="T38" i="6"/>
  <c r="D38" i="6"/>
  <c r="P38" i="6"/>
  <c r="N38" i="6"/>
  <c r="L38" i="6"/>
  <c r="J38" i="6"/>
  <c r="H38" i="6"/>
  <c r="F38" i="6"/>
  <c r="R38" i="6"/>
  <c r="H92" i="6"/>
  <c r="T92" i="6"/>
  <c r="D92" i="6"/>
  <c r="R92" i="6"/>
  <c r="L92" i="6"/>
  <c r="F92" i="6"/>
  <c r="P92" i="6"/>
  <c r="N92" i="6"/>
  <c r="J92" i="6"/>
  <c r="N105" i="6"/>
  <c r="L105" i="6"/>
  <c r="J105" i="6"/>
  <c r="H105" i="6"/>
  <c r="R105" i="6"/>
  <c r="T105" i="6"/>
  <c r="P105" i="6"/>
  <c r="F105" i="6"/>
  <c r="D105" i="6"/>
  <c r="R31" i="6"/>
  <c r="T31" i="6"/>
  <c r="P31" i="6"/>
  <c r="J31" i="6"/>
  <c r="N31" i="6"/>
  <c r="L31" i="6"/>
  <c r="H31" i="6"/>
  <c r="F31" i="6"/>
  <c r="D31" i="6"/>
  <c r="L59" i="6"/>
  <c r="H59" i="6"/>
  <c r="F59" i="6"/>
  <c r="P59" i="6"/>
  <c r="T59" i="6"/>
  <c r="R59" i="6"/>
  <c r="N59" i="6"/>
  <c r="D59" i="6"/>
  <c r="J59" i="6"/>
  <c r="N113" i="6"/>
  <c r="L113" i="6"/>
  <c r="J113" i="6"/>
  <c r="H113" i="6"/>
  <c r="R113" i="6"/>
  <c r="T113" i="6"/>
  <c r="P113" i="6"/>
  <c r="F113" i="6"/>
  <c r="D113" i="6"/>
  <c r="H61" i="6"/>
  <c r="T61" i="6"/>
  <c r="D61" i="6"/>
  <c r="R61" i="6"/>
  <c r="L61" i="6"/>
  <c r="P61" i="6"/>
  <c r="N61" i="6"/>
  <c r="F61" i="6"/>
  <c r="J61" i="6"/>
  <c r="D86" i="6"/>
  <c r="R86" i="6"/>
  <c r="N86" i="6"/>
  <c r="L86" i="6"/>
  <c r="F86" i="6"/>
  <c r="P86" i="6"/>
  <c r="J86" i="6"/>
  <c r="H86" i="6"/>
  <c r="T86" i="6"/>
  <c r="T46" i="6"/>
  <c r="D46" i="6"/>
  <c r="P46" i="6"/>
  <c r="N46" i="6"/>
  <c r="H46" i="6"/>
  <c r="L46" i="6"/>
  <c r="R46" i="6"/>
  <c r="J46" i="6"/>
  <c r="F46" i="6"/>
  <c r="R39" i="6"/>
  <c r="N39" i="6"/>
  <c r="L39" i="6"/>
  <c r="T39" i="6"/>
  <c r="P39" i="6"/>
  <c r="F39" i="6"/>
  <c r="J39" i="6"/>
  <c r="H39" i="6"/>
  <c r="D39" i="6"/>
  <c r="R47" i="6"/>
  <c r="N47" i="6"/>
  <c r="L47" i="6"/>
  <c r="F47" i="6"/>
  <c r="P47" i="6"/>
  <c r="J47" i="6"/>
  <c r="H47" i="6"/>
  <c r="D47" i="6"/>
  <c r="T47" i="6"/>
  <c r="P40" i="6"/>
  <c r="L40" i="6"/>
  <c r="J40" i="6"/>
  <c r="D40" i="6"/>
  <c r="T40" i="6"/>
  <c r="H40" i="6"/>
  <c r="N40" i="6"/>
  <c r="F40" i="6"/>
  <c r="R40" i="6"/>
  <c r="F75" i="6"/>
  <c r="R75" i="6"/>
  <c r="P75" i="6"/>
  <c r="J75" i="6"/>
  <c r="T75" i="6"/>
  <c r="N75" i="6"/>
  <c r="L75" i="6"/>
  <c r="H75" i="6"/>
  <c r="D75" i="6"/>
  <c r="F93" i="6"/>
  <c r="R93" i="6"/>
  <c r="P93" i="6"/>
  <c r="J93" i="6"/>
  <c r="T93" i="6"/>
  <c r="N93" i="6"/>
  <c r="L93" i="6"/>
  <c r="D93" i="6"/>
  <c r="H93" i="6"/>
  <c r="R85" i="6"/>
  <c r="N85" i="6"/>
  <c r="L85" i="6"/>
  <c r="F85" i="6"/>
  <c r="J85" i="6"/>
  <c r="T85" i="6"/>
  <c r="H85" i="6"/>
  <c r="P85" i="6"/>
  <c r="D85" i="6"/>
  <c r="P32" i="6"/>
  <c r="L32" i="6"/>
  <c r="J32" i="6"/>
  <c r="T32" i="6"/>
  <c r="H32" i="6"/>
  <c r="R32" i="6"/>
  <c r="F32" i="6"/>
  <c r="D32" i="6"/>
  <c r="N32" i="6"/>
  <c r="F37" i="6"/>
  <c r="R37" i="6"/>
  <c r="P37" i="6"/>
  <c r="H37" i="6"/>
  <c r="N37" i="6"/>
  <c r="D37" i="6"/>
  <c r="T37" i="6"/>
  <c r="L37" i="6"/>
  <c r="J37" i="6"/>
  <c r="P104" i="6"/>
  <c r="N104" i="6"/>
  <c r="L104" i="6"/>
  <c r="J104" i="6"/>
  <c r="T104" i="6"/>
  <c r="D104" i="6"/>
  <c r="H104" i="6"/>
  <c r="F104" i="6"/>
  <c r="R104" i="6"/>
  <c r="N16" i="6"/>
  <c r="J16" i="6"/>
  <c r="L16" i="6"/>
  <c r="P16" i="6"/>
  <c r="F16" i="6"/>
  <c r="H16" i="6"/>
  <c r="R16" i="6"/>
  <c r="T30" i="6"/>
  <c r="D30" i="6"/>
  <c r="R30" i="6"/>
  <c r="P30" i="6"/>
  <c r="N30" i="6"/>
  <c r="L30" i="6"/>
  <c r="H30" i="6"/>
  <c r="J30" i="6"/>
  <c r="F30" i="6"/>
  <c r="N49" i="6"/>
  <c r="J49" i="6"/>
  <c r="H49" i="6"/>
  <c r="R49" i="6"/>
  <c r="L49" i="6"/>
  <c r="F49" i="6"/>
  <c r="D49" i="6"/>
  <c r="T49" i="6"/>
  <c r="P49" i="6"/>
  <c r="N66" i="6"/>
  <c r="J66" i="6"/>
  <c r="H66" i="6"/>
  <c r="R66" i="6"/>
  <c r="T66" i="6"/>
  <c r="P66" i="6"/>
  <c r="D66" i="6"/>
  <c r="L66" i="6"/>
  <c r="F66" i="6"/>
  <c r="D114" i="6"/>
  <c r="N114" i="6"/>
  <c r="L114" i="6"/>
  <c r="J114" i="6"/>
  <c r="H114" i="6"/>
  <c r="R114" i="6"/>
  <c r="T114" i="6"/>
  <c r="P114" i="6"/>
  <c r="F114" i="6"/>
  <c r="D87" i="6"/>
  <c r="R87" i="6"/>
  <c r="N87" i="6"/>
  <c r="L87" i="6"/>
  <c r="F87" i="6"/>
  <c r="T87" i="6"/>
  <c r="P87" i="6"/>
  <c r="H87" i="6"/>
  <c r="J87" i="6"/>
  <c r="T54" i="6"/>
  <c r="D54" i="6"/>
  <c r="P54" i="6"/>
  <c r="N54" i="6"/>
  <c r="H54" i="6"/>
  <c r="R54" i="6"/>
  <c r="L54" i="6"/>
  <c r="J54" i="6"/>
  <c r="F54" i="6"/>
  <c r="N97" i="6"/>
  <c r="J97" i="6"/>
  <c r="H97" i="6"/>
  <c r="R97" i="6"/>
  <c r="L97" i="6"/>
  <c r="F97" i="6"/>
  <c r="D97" i="6"/>
  <c r="T97" i="6"/>
  <c r="P97" i="6"/>
  <c r="R55" i="6"/>
  <c r="N55" i="6"/>
  <c r="L55" i="6"/>
  <c r="F55" i="6"/>
  <c r="T55" i="6"/>
  <c r="J55" i="6"/>
  <c r="H55" i="6"/>
  <c r="D55" i="6"/>
  <c r="P55" i="6"/>
  <c r="L106" i="6"/>
  <c r="J106" i="6"/>
  <c r="H106" i="6"/>
  <c r="F106" i="6"/>
  <c r="P106" i="6"/>
  <c r="R106" i="6"/>
  <c r="N106" i="6"/>
  <c r="D106" i="6"/>
  <c r="T106" i="6"/>
  <c r="P88" i="6"/>
  <c r="L88" i="6"/>
  <c r="J88" i="6"/>
  <c r="T88" i="6"/>
  <c r="D88" i="6"/>
  <c r="N88" i="6"/>
  <c r="H88" i="6"/>
  <c r="F88" i="6"/>
  <c r="R88" i="6"/>
  <c r="T102" i="6"/>
  <c r="D102" i="6"/>
  <c r="R102" i="6"/>
  <c r="P102" i="6"/>
  <c r="N102" i="6"/>
  <c r="H102" i="6"/>
  <c r="F102" i="6"/>
  <c r="L102" i="6"/>
  <c r="J102" i="6"/>
  <c r="L90" i="6"/>
  <c r="H90" i="6"/>
  <c r="F90" i="6"/>
  <c r="P90" i="6"/>
  <c r="J90" i="6"/>
  <c r="D90" i="6"/>
  <c r="T90" i="6"/>
  <c r="R90" i="6"/>
  <c r="N90" i="6"/>
  <c r="L98" i="6"/>
  <c r="J98" i="6"/>
  <c r="H98" i="6"/>
  <c r="F98" i="6"/>
  <c r="P98" i="6"/>
  <c r="T98" i="6"/>
  <c r="D98" i="6"/>
  <c r="R98" i="6"/>
  <c r="N98" i="6"/>
  <c r="H44" i="6"/>
  <c r="T44" i="6"/>
  <c r="D44" i="6"/>
  <c r="R44" i="6"/>
  <c r="J44" i="6"/>
  <c r="P44" i="6"/>
  <c r="F44" i="6"/>
  <c r="N44" i="6"/>
  <c r="L44" i="6"/>
  <c r="R103" i="6"/>
  <c r="P103" i="6"/>
  <c r="N103" i="6"/>
  <c r="L103" i="6"/>
  <c r="F103" i="6"/>
  <c r="D103" i="6"/>
  <c r="T103" i="6"/>
  <c r="J103" i="6"/>
  <c r="H103" i="6"/>
  <c r="P48" i="6"/>
  <c r="L48" i="6"/>
  <c r="J48" i="6"/>
  <c r="T48" i="6"/>
  <c r="D48" i="6"/>
  <c r="N48" i="6"/>
  <c r="H48" i="6"/>
  <c r="R48" i="6"/>
  <c r="F48" i="6"/>
  <c r="N41" i="6"/>
  <c r="J41" i="6"/>
  <c r="H41" i="6"/>
  <c r="L41" i="6"/>
  <c r="F41" i="6"/>
  <c r="T41" i="6"/>
  <c r="D41" i="6"/>
  <c r="R41" i="6"/>
  <c r="P41" i="6"/>
  <c r="N58" i="6"/>
  <c r="J58" i="6"/>
  <c r="H58" i="6"/>
  <c r="R58" i="6"/>
  <c r="L58" i="6"/>
  <c r="F58" i="6"/>
  <c r="D58" i="6"/>
  <c r="T58" i="6"/>
  <c r="P58" i="6"/>
  <c r="P112" i="6"/>
  <c r="N112" i="6"/>
  <c r="L112" i="6"/>
  <c r="J112" i="6"/>
  <c r="T112" i="6"/>
  <c r="D112" i="6"/>
  <c r="H112" i="6"/>
  <c r="F112" i="6"/>
  <c r="R112" i="6"/>
  <c r="N79" i="6"/>
  <c r="J79" i="6"/>
  <c r="H79" i="6"/>
  <c r="R79" i="6"/>
  <c r="L79" i="6"/>
  <c r="F79" i="6"/>
  <c r="D79" i="6"/>
  <c r="T79" i="6"/>
  <c r="P79" i="6"/>
  <c r="L80" i="6"/>
  <c r="H80" i="6"/>
  <c r="F80" i="6"/>
  <c r="P80" i="6"/>
  <c r="T80" i="6"/>
  <c r="R80" i="6"/>
  <c r="J80" i="6"/>
  <c r="D80" i="6"/>
  <c r="N80" i="6"/>
  <c r="J81" i="6"/>
  <c r="F81" i="6"/>
  <c r="T81" i="6"/>
  <c r="D81" i="6"/>
  <c r="N81" i="6"/>
  <c r="H81" i="6"/>
  <c r="R81" i="6"/>
  <c r="P81" i="6"/>
  <c r="L81" i="6"/>
  <c r="J43" i="6"/>
  <c r="F43" i="6"/>
  <c r="T43" i="6"/>
  <c r="D43" i="6"/>
  <c r="N43" i="6"/>
  <c r="R43" i="6"/>
  <c r="P43" i="6"/>
  <c r="L43" i="6"/>
  <c r="H43" i="6"/>
  <c r="T63" i="6"/>
  <c r="D63" i="6"/>
  <c r="P63" i="6"/>
  <c r="N63" i="6"/>
  <c r="H63" i="6"/>
  <c r="R63" i="6"/>
  <c r="L63" i="6"/>
  <c r="J63" i="6"/>
  <c r="F63" i="6"/>
  <c r="D57" i="6"/>
  <c r="P57" i="6"/>
  <c r="L57" i="6"/>
  <c r="J57" i="6"/>
  <c r="T57" i="6"/>
  <c r="H57" i="6"/>
  <c r="R57" i="6"/>
  <c r="N57" i="6"/>
  <c r="F57" i="6"/>
  <c r="R64" i="6"/>
  <c r="N64" i="6"/>
  <c r="L64" i="6"/>
  <c r="F64" i="6"/>
  <c r="P64" i="6"/>
  <c r="J64" i="6"/>
  <c r="T64" i="6"/>
  <c r="H64" i="6"/>
  <c r="D64" i="6"/>
  <c r="T67" i="6"/>
  <c r="R67" i="6"/>
  <c r="P67" i="6"/>
  <c r="N67" i="6"/>
  <c r="L67" i="6"/>
  <c r="J67" i="6"/>
  <c r="H67" i="6"/>
  <c r="F67" i="6"/>
  <c r="D67" i="6"/>
  <c r="T71" i="6"/>
  <c r="R71" i="6"/>
  <c r="P71" i="6"/>
  <c r="N71" i="6"/>
  <c r="L71" i="6"/>
  <c r="J71" i="6"/>
  <c r="H71" i="6"/>
  <c r="F71" i="6"/>
  <c r="D71" i="6"/>
  <c r="P70" i="6"/>
  <c r="N70" i="6"/>
  <c r="L70" i="6"/>
  <c r="J70" i="6"/>
  <c r="H70" i="6"/>
  <c r="F70" i="6"/>
  <c r="D70" i="6"/>
  <c r="T70" i="6"/>
  <c r="R70" i="6"/>
  <c r="J69" i="6"/>
  <c r="H69" i="6"/>
  <c r="F69" i="6"/>
  <c r="D69" i="6"/>
  <c r="N69" i="6"/>
  <c r="T69" i="6"/>
  <c r="R69" i="6"/>
  <c r="P69" i="6"/>
  <c r="L69" i="6"/>
  <c r="D68" i="6"/>
  <c r="T68" i="6"/>
  <c r="R68" i="6"/>
  <c r="P68" i="6"/>
  <c r="N68" i="6"/>
  <c r="L68" i="6"/>
  <c r="H68" i="6"/>
  <c r="J68" i="6"/>
  <c r="F68" i="6"/>
  <c r="T26" i="6"/>
  <c r="N26" i="6"/>
  <c r="P26" i="6"/>
  <c r="R26" i="6"/>
  <c r="D26" i="6"/>
  <c r="F26" i="6"/>
  <c r="H26" i="6"/>
  <c r="J26" i="6"/>
  <c r="L26" i="6"/>
  <c r="F21" i="6"/>
  <c r="T21" i="6"/>
  <c r="D21" i="6"/>
  <c r="R21" i="6"/>
  <c r="P21" i="6"/>
  <c r="J21" i="6"/>
  <c r="H21" i="6"/>
  <c r="N21" i="6"/>
  <c r="L21" i="6"/>
  <c r="P24" i="6"/>
  <c r="N24" i="6"/>
  <c r="R24" i="6"/>
  <c r="L24" i="6"/>
  <c r="J24" i="6"/>
  <c r="D24" i="6"/>
  <c r="H24" i="6"/>
  <c r="F24" i="6"/>
  <c r="T24" i="6"/>
  <c r="N25" i="6"/>
  <c r="L25" i="6"/>
  <c r="J25" i="6"/>
  <c r="R25" i="6"/>
  <c r="H25" i="6"/>
  <c r="P25" i="6"/>
  <c r="F25" i="6"/>
  <c r="T25" i="6"/>
  <c r="D25" i="6"/>
  <c r="T22" i="6"/>
  <c r="D22" i="6"/>
  <c r="R22" i="6"/>
  <c r="P22" i="6"/>
  <c r="H22" i="6"/>
  <c r="N22" i="6"/>
  <c r="L22" i="6"/>
  <c r="J22" i="6"/>
  <c r="F22" i="6"/>
  <c r="R23" i="6"/>
  <c r="P23" i="6"/>
  <c r="F23" i="6"/>
  <c r="N23" i="6"/>
  <c r="D23" i="6"/>
  <c r="L23" i="6"/>
  <c r="J23" i="6"/>
  <c r="T23" i="6"/>
  <c r="H23" i="6"/>
  <c r="D15" i="6"/>
  <c r="N17" i="6"/>
  <c r="L17" i="6"/>
  <c r="H17" i="6"/>
  <c r="J17" i="6"/>
  <c r="F17" i="6"/>
  <c r="R17" i="6"/>
  <c r="P17" i="6"/>
  <c r="T17" i="6"/>
  <c r="D17" i="6"/>
  <c r="H20" i="6"/>
  <c r="F20" i="6"/>
  <c r="T20" i="6"/>
  <c r="D20" i="6"/>
  <c r="R20" i="6"/>
  <c r="P20" i="6"/>
  <c r="N20" i="6"/>
  <c r="L20" i="6"/>
  <c r="J20" i="6"/>
  <c r="D16" i="6"/>
  <c r="T16" i="6"/>
  <c r="T15" i="6"/>
  <c r="J19" i="6"/>
  <c r="H19" i="6"/>
  <c r="L19" i="6"/>
  <c r="F19" i="6"/>
  <c r="N19" i="6"/>
  <c r="T19" i="6"/>
  <c r="D19" i="6"/>
  <c r="R19" i="6"/>
  <c r="P19" i="6"/>
  <c r="L18" i="6"/>
  <c r="J18" i="6"/>
  <c r="P18" i="6"/>
  <c r="H18" i="6"/>
  <c r="N18" i="6"/>
  <c r="F18" i="6"/>
  <c r="T18" i="6"/>
  <c r="D18" i="6"/>
  <c r="R18" i="6"/>
  <c r="F19" i="14"/>
  <c r="H4" i="23" l="1"/>
  <c r="I4" i="23" s="1" a="1"/>
  <c r="I4" i="23" s="1"/>
  <c r="A22" i="15" s="1"/>
  <c r="I18" i="23" l="1" a="1"/>
  <c r="I18" i="23" s="1"/>
  <c r="A36" i="15" s="1"/>
  <c r="F36" i="15" s="1"/>
  <c r="I25" i="23" a="1"/>
  <c r="I25" i="23" s="1"/>
  <c r="A43" i="15" s="1"/>
  <c r="F43" i="15" s="1"/>
  <c r="I33" i="23" a="1"/>
  <c r="I33" i="23" s="1"/>
  <c r="A51" i="15" s="1"/>
  <c r="F51" i="15" s="1"/>
  <c r="I41" i="23" a="1"/>
  <c r="I41" i="23" s="1"/>
  <c r="A59" i="15" s="1"/>
  <c r="F59" i="15" s="1"/>
  <c r="I49" i="23" a="1"/>
  <c r="I49" i="23" s="1"/>
  <c r="A67" i="15" s="1"/>
  <c r="F67" i="15" s="1"/>
  <c r="I8" i="23" a="1"/>
  <c r="I8" i="23" s="1"/>
  <c r="A26" i="15" s="1"/>
  <c r="F26" i="15" s="1"/>
  <c r="I19" i="23" a="1"/>
  <c r="I19" i="23" s="1"/>
  <c r="A37" i="15" s="1"/>
  <c r="F37" i="15" s="1"/>
  <c r="I26" i="23" a="1"/>
  <c r="I26" i="23" s="1"/>
  <c r="A44" i="15" s="1"/>
  <c r="F44" i="15" s="1"/>
  <c r="I34" i="23" a="1"/>
  <c r="I34" i="23" s="1"/>
  <c r="A52" i="15" s="1"/>
  <c r="F52" i="15" s="1"/>
  <c r="I42" i="23" a="1"/>
  <c r="I42" i="23" s="1"/>
  <c r="A60" i="15" s="1"/>
  <c r="F60" i="15" s="1"/>
  <c r="I50" i="23" a="1"/>
  <c r="I50" i="23" s="1"/>
  <c r="A68" i="15" s="1"/>
  <c r="F68" i="15" s="1"/>
  <c r="I13" i="23" a="1"/>
  <c r="I13" i="23" s="1"/>
  <c r="A31" i="15" s="1"/>
  <c r="F31" i="15" s="1"/>
  <c r="I20" i="23" a="1"/>
  <c r="I20" i="23" s="1"/>
  <c r="A38" i="15" s="1"/>
  <c r="F38" i="15" s="1"/>
  <c r="I27" i="23" a="1"/>
  <c r="I27" i="23" s="1"/>
  <c r="A45" i="15" s="1"/>
  <c r="F45" i="15" s="1"/>
  <c r="I35" i="23" a="1"/>
  <c r="I35" i="23" s="1"/>
  <c r="A53" i="15" s="1"/>
  <c r="F53" i="15" s="1"/>
  <c r="I43" i="23" a="1"/>
  <c r="I43" i="23" s="1"/>
  <c r="A61" i="15" s="1"/>
  <c r="F61" i="15" s="1"/>
  <c r="I51" i="23" a="1"/>
  <c r="I51" i="23" s="1"/>
  <c r="A69" i="15" s="1"/>
  <c r="F69" i="15" s="1"/>
  <c r="I9" i="23" a="1"/>
  <c r="I9" i="23" s="1"/>
  <c r="A27" i="15" s="1"/>
  <c r="F27" i="15" s="1"/>
  <c r="I14" i="23" a="1"/>
  <c r="I14" i="23" s="1"/>
  <c r="A32" i="15" s="1"/>
  <c r="F32" i="15" s="1"/>
  <c r="I28" i="23" a="1"/>
  <c r="I28" i="23" s="1"/>
  <c r="A46" i="15" s="1"/>
  <c r="F46" i="15" s="1"/>
  <c r="I36" i="23" a="1"/>
  <c r="I36" i="23" s="1"/>
  <c r="A54" i="15" s="1"/>
  <c r="F54" i="15" s="1"/>
  <c r="I44" i="23" a="1"/>
  <c r="I44" i="23" s="1"/>
  <c r="A62" i="15" s="1"/>
  <c r="F62" i="15" s="1"/>
  <c r="I52" i="23" a="1"/>
  <c r="I52" i="23" s="1"/>
  <c r="A70" i="15" s="1"/>
  <c r="F70" i="15" s="1"/>
  <c r="I10" i="23" a="1"/>
  <c r="I10" i="23" s="1"/>
  <c r="A28" i="15" s="1"/>
  <c r="F28" i="15" s="1"/>
  <c r="I15" i="23" a="1"/>
  <c r="I15" i="23" s="1"/>
  <c r="A33" i="15" s="1"/>
  <c r="F33" i="15" s="1"/>
  <c r="I21" i="23" a="1"/>
  <c r="I21" i="23" s="1"/>
  <c r="A39" i="15" s="1"/>
  <c r="F39" i="15" s="1"/>
  <c r="I29" i="23" a="1"/>
  <c r="I29" i="23" s="1"/>
  <c r="A47" i="15" s="1"/>
  <c r="F47" i="15" s="1"/>
  <c r="I37" i="23" a="1"/>
  <c r="I37" i="23" s="1"/>
  <c r="A55" i="15" s="1"/>
  <c r="F55" i="15" s="1"/>
  <c r="I45" i="23" a="1"/>
  <c r="I45" i="23" s="1"/>
  <c r="A63" i="15" s="1"/>
  <c r="F63" i="15" s="1"/>
  <c r="I53" i="23" a="1"/>
  <c r="I53" i="23" s="1"/>
  <c r="A71" i="15" s="1"/>
  <c r="F71" i="15" s="1"/>
  <c r="I11" i="23" a="1"/>
  <c r="I11" i="23" s="1"/>
  <c r="A29" i="15" s="1"/>
  <c r="F29" i="15" s="1"/>
  <c r="I16" i="23" a="1"/>
  <c r="I16" i="23" s="1"/>
  <c r="A34" i="15" s="1"/>
  <c r="F34" i="15" s="1"/>
  <c r="I22" i="23" a="1"/>
  <c r="I22" i="23" s="1"/>
  <c r="A40" i="15" s="1"/>
  <c r="F40" i="15" s="1"/>
  <c r="I30" i="23" a="1"/>
  <c r="I30" i="23" s="1"/>
  <c r="A48" i="15" s="1"/>
  <c r="F48" i="15" s="1"/>
  <c r="I38" i="23" a="1"/>
  <c r="I38" i="23" s="1"/>
  <c r="A56" i="15" s="1"/>
  <c r="F56" i="15" s="1"/>
  <c r="I46" i="23" a="1"/>
  <c r="I46" i="23" s="1"/>
  <c r="A64" i="15" s="1"/>
  <c r="F64" i="15" s="1"/>
  <c r="I5" i="23" a="1"/>
  <c r="I5" i="23" s="1"/>
  <c r="A23" i="15" s="1"/>
  <c r="F23" i="15" s="1"/>
  <c r="I12" i="23" a="1"/>
  <c r="I12" i="23" s="1"/>
  <c r="A30" i="15" s="1"/>
  <c r="F30" i="15" s="1"/>
  <c r="I23" i="23" a="1"/>
  <c r="I23" i="23" s="1"/>
  <c r="A41" i="15" s="1"/>
  <c r="F41" i="15" s="1"/>
  <c r="I31" i="23" a="1"/>
  <c r="I31" i="23" s="1"/>
  <c r="A49" i="15" s="1"/>
  <c r="F49" i="15" s="1"/>
  <c r="I39" i="23" a="1"/>
  <c r="I39" i="23" s="1"/>
  <c r="A57" i="15" s="1"/>
  <c r="F57" i="15" s="1"/>
  <c r="I47" i="23" a="1"/>
  <c r="I47" i="23" s="1"/>
  <c r="A65" i="15" s="1"/>
  <c r="F65" i="15" s="1"/>
  <c r="I6" i="23" a="1"/>
  <c r="I6" i="23" s="1"/>
  <c r="A24" i="15" s="1"/>
  <c r="F24" i="15" s="1"/>
  <c r="I17" i="23" a="1"/>
  <c r="I17" i="23" s="1"/>
  <c r="A35" i="15" s="1"/>
  <c r="F35" i="15" s="1"/>
  <c r="I24" i="23" a="1"/>
  <c r="I24" i="23" s="1"/>
  <c r="A42" i="15" s="1"/>
  <c r="F42" i="15" s="1"/>
  <c r="I32" i="23" a="1"/>
  <c r="I32" i="23" s="1"/>
  <c r="A50" i="15" s="1"/>
  <c r="F50" i="15" s="1"/>
  <c r="I40" i="23" a="1"/>
  <c r="I40" i="23" s="1"/>
  <c r="A58" i="15" s="1"/>
  <c r="F58" i="15" s="1"/>
  <c r="I48" i="23" a="1"/>
  <c r="I48" i="23" s="1"/>
  <c r="A66" i="15" s="1"/>
  <c r="F66" i="15" s="1"/>
  <c r="I7" i="23" a="1"/>
  <c r="I7" i="23" s="1"/>
  <c r="A25" i="15" s="1"/>
  <c r="F25" i="15" s="1"/>
  <c r="F22"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<sst xmlns="http://schemas.openxmlformats.org/spreadsheetml/2006/main" count="3889" uniqueCount="1137">
  <si>
    <t>Project Type</t>
  </si>
  <si>
    <t>ERC Generation</t>
  </si>
  <si>
    <t>Action Type</t>
  </si>
  <si>
    <t>Apply for Point Source</t>
  </si>
  <si>
    <t>Apply for Area Source</t>
  </si>
  <si>
    <t>General Information</t>
  </si>
  <si>
    <t>CN</t>
  </si>
  <si>
    <t>RN</t>
  </si>
  <si>
    <t>FIN</t>
  </si>
  <si>
    <t>EPN</t>
  </si>
  <si>
    <t>Regulations</t>
  </si>
  <si>
    <t>Rule Chapter</t>
  </si>
  <si>
    <t>Subsection</t>
  </si>
  <si>
    <t>Citation</t>
  </si>
  <si>
    <t>Explanation</t>
  </si>
  <si>
    <t>Strategic Emissions</t>
  </si>
  <si>
    <t>I acknowledge that I am submitting an authorized TCEQ application workbook and any necessary attachments. Except for inputting the requested data and adjusting row height and column width, I have not changed the TCEQ application workbook in any way, including but not limited to changing formulas, formatting, content, or protections.</t>
  </si>
  <si>
    <t>B. Assigned Numbers</t>
  </si>
  <si>
    <t>General</t>
  </si>
  <si>
    <t>Glossary</t>
  </si>
  <si>
    <t>Acronyms</t>
  </si>
  <si>
    <t>Key to acronyms used throughout this workbook</t>
  </si>
  <si>
    <t>Application Materials:</t>
  </si>
  <si>
    <t>Boiler</t>
  </si>
  <si>
    <t>Flare</t>
  </si>
  <si>
    <t xml:space="preserve">Permitting </t>
  </si>
  <si>
    <t>Permitting</t>
  </si>
  <si>
    <t>Term</t>
  </si>
  <si>
    <t>Definition</t>
  </si>
  <si>
    <t>EBT</t>
  </si>
  <si>
    <t>MECT</t>
  </si>
  <si>
    <t>VOC Speciation List</t>
  </si>
  <si>
    <t>Documentation to support the VOC Speciation List</t>
  </si>
  <si>
    <t>Site Specific Analysis</t>
  </si>
  <si>
    <t>Representative Site Analysis</t>
  </si>
  <si>
    <t>MSDS</t>
  </si>
  <si>
    <t>Manufacturer's Data</t>
  </si>
  <si>
    <t>AP-42</t>
  </si>
  <si>
    <t>Other</t>
  </si>
  <si>
    <t>Yes</t>
  </si>
  <si>
    <t>Question 1</t>
  </si>
  <si>
    <t>Question 2</t>
  </si>
  <si>
    <t>Question 3</t>
  </si>
  <si>
    <t>Site Specific</t>
  </si>
  <si>
    <t>Provide a copy of all MSDS used to determine the VOC content for all sources for this FIN as part of the initial application.</t>
  </si>
  <si>
    <t>Manufacturer</t>
  </si>
  <si>
    <t>Representative</t>
  </si>
  <si>
    <t>Please contact the EBT team to discuss further whether this analysis is appropriate to be used for this FIN.</t>
  </si>
  <si>
    <t>No</t>
  </si>
  <si>
    <t>Reduction date</t>
  </si>
  <si>
    <t>VOC Speciation</t>
  </si>
  <si>
    <t>Equipment Type</t>
  </si>
  <si>
    <t>Which program is the site subject to?</t>
  </si>
  <si>
    <t>Acknowledgement</t>
  </si>
  <si>
    <t>El Paso</t>
  </si>
  <si>
    <t>Reduction strategy</t>
  </si>
  <si>
    <t>Installation of pollution control equipment</t>
  </si>
  <si>
    <t>Permanent curtailment in production</t>
  </si>
  <si>
    <t xml:space="preserve">Pollution prevention project </t>
  </si>
  <si>
    <t>C&amp;T program</t>
  </si>
  <si>
    <t>HECT</t>
  </si>
  <si>
    <t>Industry Type</t>
  </si>
  <si>
    <t>Oil and Gas Production</t>
  </si>
  <si>
    <t>Oil and Gas Processing</t>
  </si>
  <si>
    <t>Surface Coating</t>
  </si>
  <si>
    <t>Chemical Manufacture</t>
  </si>
  <si>
    <t xml:space="preserve">Barge Cleaning </t>
  </si>
  <si>
    <t>Cogeneration Facility</t>
  </si>
  <si>
    <t>Electric Generation</t>
  </si>
  <si>
    <t>Food Processing</t>
  </si>
  <si>
    <t>Landfill Gas Recovery</t>
  </si>
  <si>
    <t>Lumber</t>
  </si>
  <si>
    <t>Marble Manufacture</t>
  </si>
  <si>
    <t>Materials Testing</t>
  </si>
  <si>
    <t>Plastics Manufacture</t>
  </si>
  <si>
    <t>Recycling</t>
  </si>
  <si>
    <t>Semiconductor Manufacture</t>
  </si>
  <si>
    <t>Sludge Processing</t>
  </si>
  <si>
    <t>Printing</t>
  </si>
  <si>
    <t>Tank Cleaning</t>
  </si>
  <si>
    <t>Tank Manufacture</t>
  </si>
  <si>
    <t>Tile Manufacture</t>
  </si>
  <si>
    <t>Shifting</t>
  </si>
  <si>
    <t>Line Heater</t>
  </si>
  <si>
    <t>Heater Treater</t>
  </si>
  <si>
    <t>Vapor Combustor</t>
  </si>
  <si>
    <t>Incinerator</t>
  </si>
  <si>
    <t>Reboiler</t>
  </si>
  <si>
    <t>Controller</t>
  </si>
  <si>
    <t>Cleaning</t>
  </si>
  <si>
    <t>Degassing</t>
  </si>
  <si>
    <t>Blowdown</t>
  </si>
  <si>
    <t>Furnace</t>
  </si>
  <si>
    <t>Flaker</t>
  </si>
  <si>
    <t>Amine Heater</t>
  </si>
  <si>
    <t>Roaster</t>
  </si>
  <si>
    <t>Afterburner</t>
  </si>
  <si>
    <t>Dryer</t>
  </si>
  <si>
    <t>Barge</t>
  </si>
  <si>
    <t>Amine Unit</t>
  </si>
  <si>
    <t>Cogeneration Unit</t>
  </si>
  <si>
    <t>Coking Unit</t>
  </si>
  <si>
    <t>Cooling Tower</t>
  </si>
  <si>
    <t>Duct Burner used in turbine exhaust</t>
  </si>
  <si>
    <t>Fixed Roof Storage Tank</t>
  </si>
  <si>
    <t>Floating Roof Storage Tank</t>
  </si>
  <si>
    <t>Fluid Catalytic Cracking Unit</t>
  </si>
  <si>
    <t>Gunbarrel Tank</t>
  </si>
  <si>
    <t>Loading Processes</t>
  </si>
  <si>
    <t>Oven</t>
  </si>
  <si>
    <t>Process Heater</t>
  </si>
  <si>
    <t>Separators</t>
  </si>
  <si>
    <t>Thermal oxidizer</t>
  </si>
  <si>
    <t>Turbine</t>
  </si>
  <si>
    <t>Fugitive Emissions</t>
  </si>
  <si>
    <t>Select the reduction strategy from the following options:</t>
  </si>
  <si>
    <t>Is this reduction strategy used by all FINs included in this application?</t>
  </si>
  <si>
    <t>Change in manufacture process</t>
  </si>
  <si>
    <t>Permanent shutdown of full site</t>
  </si>
  <si>
    <t>Permanent shutdown of partial site</t>
  </si>
  <si>
    <t xml:space="preserve">Yes </t>
  </si>
  <si>
    <t>Both</t>
  </si>
  <si>
    <t>FIN&amp;EPN</t>
  </si>
  <si>
    <t>FIN &amp; EPN</t>
  </si>
  <si>
    <t>Is this site up to date with submitting their annual compliance reports for the HECT program?</t>
  </si>
  <si>
    <t>This site will need to be brought into compliance with the MECT program before any potential ERCs can be issued.</t>
  </si>
  <si>
    <t>This site will need to be brought into compliance with the HECT program before any potential ERCs can be issued.</t>
  </si>
  <si>
    <t>Complete the permit table below and submit a copy of the latest permit, special conditions and MAERT table as supporting documentation through STEERS.</t>
  </si>
  <si>
    <t>P FIN</t>
  </si>
  <si>
    <t>P EPN</t>
  </si>
  <si>
    <t>P FIN&amp;EPN</t>
  </si>
  <si>
    <t>ALL</t>
  </si>
  <si>
    <t>Permit Type</t>
  </si>
  <si>
    <t>Registered PBR</t>
  </si>
  <si>
    <t>Non-Registered PBR Citation</t>
  </si>
  <si>
    <t>Non-Registered PBR</t>
  </si>
  <si>
    <t>Standard Permit</t>
  </si>
  <si>
    <t>NSR Permit</t>
  </si>
  <si>
    <t>R FIN&amp;EPN</t>
  </si>
  <si>
    <t>Chapters</t>
  </si>
  <si>
    <t>V FIN&amp;EPN</t>
  </si>
  <si>
    <t>VOC and Rep</t>
  </si>
  <si>
    <t>Supporting Documentation</t>
  </si>
  <si>
    <t>Is this site up to date with submitting their annual compliance reports for both the MECT and HECT programs?</t>
  </si>
  <si>
    <t>ERC</t>
  </si>
  <si>
    <t>Emission Reduction Credit</t>
  </si>
  <si>
    <t>VOC</t>
  </si>
  <si>
    <t>Volatile Organic Compound</t>
  </si>
  <si>
    <t>NOx</t>
  </si>
  <si>
    <t>Nitrogen Oxides</t>
  </si>
  <si>
    <t>Emissions Banking and Trading</t>
  </si>
  <si>
    <t>Mass Emissions Cap and Trade</t>
  </si>
  <si>
    <t>Customer Number</t>
  </si>
  <si>
    <t>Regulated Entity Number</t>
  </si>
  <si>
    <t>EI</t>
  </si>
  <si>
    <t>Emissions Inventory</t>
  </si>
  <si>
    <t>TCEQ</t>
  </si>
  <si>
    <t>Texas Commission on Environmental Quality</t>
  </si>
  <si>
    <t>Facility Identification Number</t>
  </si>
  <si>
    <t>Emission Point Number</t>
  </si>
  <si>
    <t>RRC</t>
  </si>
  <si>
    <t>STEERS</t>
  </si>
  <si>
    <t>Reduction Date</t>
  </si>
  <si>
    <t>PBR</t>
  </si>
  <si>
    <t>Permit By Rule</t>
  </si>
  <si>
    <t>TAC</t>
  </si>
  <si>
    <t>Texas Administrative Code</t>
  </si>
  <si>
    <t>CFR</t>
  </si>
  <si>
    <t>Code of Federal Regulations</t>
  </si>
  <si>
    <t>State of Texas Environmental Electronic Reporting System</t>
  </si>
  <si>
    <t>Material Safety Data Sheet</t>
  </si>
  <si>
    <t>Agreed Order</t>
  </si>
  <si>
    <t>Standard Exemption</t>
  </si>
  <si>
    <t>Title V</t>
  </si>
  <si>
    <t>Pollution Control Project Authorization</t>
  </si>
  <si>
    <t>Subchapter B Division 1</t>
  </si>
  <si>
    <t>Subchapter B Division 2</t>
  </si>
  <si>
    <t>Subchapter B Division 3</t>
  </si>
  <si>
    <t>Subchapter B Division 4</t>
  </si>
  <si>
    <t>Subchapter B Division 5</t>
  </si>
  <si>
    <t>Subchapter B Division 6</t>
  </si>
  <si>
    <t>Subchapter C Division 1</t>
  </si>
  <si>
    <t>Subchapter C Division 2</t>
  </si>
  <si>
    <t>Subchapter C Division 3</t>
  </si>
  <si>
    <t>Subchapter C Division 4</t>
  </si>
  <si>
    <t>Subchapter C Division 5</t>
  </si>
  <si>
    <t>Subchapter D Division 1</t>
  </si>
  <si>
    <t>Subchapter D Division 2</t>
  </si>
  <si>
    <t>Subchapter D Division 3</t>
  </si>
  <si>
    <t>Subchapter E Division 1</t>
  </si>
  <si>
    <t>Subchapter E Division 2</t>
  </si>
  <si>
    <t>Subchapter E Division 3</t>
  </si>
  <si>
    <t>Subchapter E Division 4</t>
  </si>
  <si>
    <t>Subchapter E Division 5</t>
  </si>
  <si>
    <t>Subchapter E Division 6</t>
  </si>
  <si>
    <t>Subchapter E Division 7</t>
  </si>
  <si>
    <t>Subchapter F Division 1</t>
  </si>
  <si>
    <t>Subchapter F Division 2</t>
  </si>
  <si>
    <t>Subchapter F Division 3</t>
  </si>
  <si>
    <t>Subchapter G Division 1</t>
  </si>
  <si>
    <t>Subchapter H Division 1</t>
  </si>
  <si>
    <t>Subchapter H Division 2</t>
  </si>
  <si>
    <t>Subchapter H Division 3</t>
  </si>
  <si>
    <t>Subpart A</t>
  </si>
  <si>
    <t>Subpart B</t>
  </si>
  <si>
    <t>Subpart C</t>
  </si>
  <si>
    <t>Subpart CC</t>
  </si>
  <si>
    <t>Subpart D</t>
  </si>
  <si>
    <t>Subpart E</t>
  </si>
  <si>
    <t>Subpart F</t>
  </si>
  <si>
    <t>Subpart G</t>
  </si>
  <si>
    <t>Subpart H</t>
  </si>
  <si>
    <t>Subpart I</t>
  </si>
  <si>
    <t>Subpart J</t>
  </si>
  <si>
    <t>Subpart K</t>
  </si>
  <si>
    <t>Subpart L</t>
  </si>
  <si>
    <t>Subpart M</t>
  </si>
  <si>
    <t>Subpart N</t>
  </si>
  <si>
    <t>Subpart O</t>
  </si>
  <si>
    <t>Subpart Q</t>
  </si>
  <si>
    <t>Subpart P</t>
  </si>
  <si>
    <t>Subpart R</t>
  </si>
  <si>
    <t>Subpart S</t>
  </si>
  <si>
    <t>Subpart T</t>
  </si>
  <si>
    <t>Subpart U</t>
  </si>
  <si>
    <t>Subpart V</t>
  </si>
  <si>
    <t>Subpart W</t>
  </si>
  <si>
    <t>Subpart X</t>
  </si>
  <si>
    <t>Subpart Y</t>
  </si>
  <si>
    <t>Subpart AA</t>
  </si>
  <si>
    <t>Subpart BB</t>
  </si>
  <si>
    <t>Subpart DD</t>
  </si>
  <si>
    <t>Subpart EE</t>
  </si>
  <si>
    <t>Subpart FF</t>
  </si>
  <si>
    <t>Subpart LL</t>
  </si>
  <si>
    <t>Subpart MM</t>
  </si>
  <si>
    <t>Subpart NN</t>
  </si>
  <si>
    <t>Subpart PP</t>
  </si>
  <si>
    <t>Subpart QQ</t>
  </si>
  <si>
    <t>Subpart RR</t>
  </si>
  <si>
    <t>Subpart SS</t>
  </si>
  <si>
    <t>Subpart TT</t>
  </si>
  <si>
    <t>Subpart UU</t>
  </si>
  <si>
    <t>Subpart VV</t>
  </si>
  <si>
    <t>Subpart WW</t>
  </si>
  <si>
    <t>Subpart XX</t>
  </si>
  <si>
    <t>Subpart DDD</t>
  </si>
  <si>
    <t>Subpart FFF</t>
  </si>
  <si>
    <t>Subpart GGG</t>
  </si>
  <si>
    <t>Subpart HHH</t>
  </si>
  <si>
    <t>Subpart JJJ</t>
  </si>
  <si>
    <t>Subpart KKK</t>
  </si>
  <si>
    <t>Subpart NNN</t>
  </si>
  <si>
    <t>Subpart OOO</t>
  </si>
  <si>
    <t>Subpart PPP</t>
  </si>
  <si>
    <t>Subpart QQQ</t>
  </si>
  <si>
    <t>Subpart RRR</t>
  </si>
  <si>
    <t>Subpart SSS</t>
  </si>
  <si>
    <t>Subpart TTT</t>
  </si>
  <si>
    <t>Subpart UUU</t>
  </si>
  <si>
    <t>Subpart VVV</t>
  </si>
  <si>
    <t>Subpart AAAA</t>
  </si>
  <si>
    <t>Subpart BBBB</t>
  </si>
  <si>
    <t>Subpart CCC</t>
  </si>
  <si>
    <t>Subpart CCCC</t>
  </si>
  <si>
    <t>Subpart DDDD</t>
  </si>
  <si>
    <t>Subpart EEEE</t>
  </si>
  <si>
    <t>Subpart FFFF</t>
  </si>
  <si>
    <t>Subpart IIII</t>
  </si>
  <si>
    <t>Subpart JJJJ</t>
  </si>
  <si>
    <t>Subpart KKKK</t>
  </si>
  <si>
    <t>Subpart LLLL</t>
  </si>
  <si>
    <t>Subpart MMMM</t>
  </si>
  <si>
    <t>Subpart OOOO</t>
  </si>
  <si>
    <t>Subpart QQQQ</t>
  </si>
  <si>
    <t>Subpart TTTT</t>
  </si>
  <si>
    <t>Subpart UUUU</t>
  </si>
  <si>
    <t>Subpart AAAAA</t>
  </si>
  <si>
    <t>Subpart AAAAAAA</t>
  </si>
  <si>
    <t>Subpart BBBBB</t>
  </si>
  <si>
    <t>Subpart BBBBBB</t>
  </si>
  <si>
    <t>Subpart BBBBBBB</t>
  </si>
  <si>
    <t>Subpart CCCCC</t>
  </si>
  <si>
    <t>Subpart CCCCCC</t>
  </si>
  <si>
    <t>Subpart CCCCCCC</t>
  </si>
  <si>
    <t>Subpart DDDDD</t>
  </si>
  <si>
    <t>Subpart DDDDDD</t>
  </si>
  <si>
    <t>Subpart DDDDDDD</t>
  </si>
  <si>
    <t>Subpart EEE</t>
  </si>
  <si>
    <t>Subpart EEEEE</t>
  </si>
  <si>
    <t>Subpart EEEEEE</t>
  </si>
  <si>
    <t>Subpart EEEEEEE</t>
  </si>
  <si>
    <t>Subpart FFFFF</t>
  </si>
  <si>
    <t>Subpart FFFFFF</t>
  </si>
  <si>
    <t>Subpart GGGGGG</t>
  </si>
  <si>
    <t>Subpart HHHHHH</t>
  </si>
  <si>
    <t>Subpart HHHHHHH</t>
  </si>
  <si>
    <t>Subpart IIIII</t>
  </si>
  <si>
    <t>Subpart JJJJJJ</t>
  </si>
  <si>
    <t>Subpart KKKKK</t>
  </si>
  <si>
    <t>Subpart LLLLL</t>
  </si>
  <si>
    <t>Subpart LLLLLL</t>
  </si>
  <si>
    <t>Subpart MMM</t>
  </si>
  <si>
    <t>Subpart MMMMM</t>
  </si>
  <si>
    <t>Subpart MMMMMM</t>
  </si>
  <si>
    <t>Subpart NNNNNN</t>
  </si>
  <si>
    <t>Subpart OO</t>
  </si>
  <si>
    <t>Subpart PPPPP</t>
  </si>
  <si>
    <t>Subpart QQQQQ</t>
  </si>
  <si>
    <t>Subpart QQQQQQ</t>
  </si>
  <si>
    <t>Subpart RRRR</t>
  </si>
  <si>
    <t>Subpart RRRRR</t>
  </si>
  <si>
    <t>Subpart RRRRRR</t>
  </si>
  <si>
    <t>Subpart SSSS</t>
  </si>
  <si>
    <t>Subpart SSSSS</t>
  </si>
  <si>
    <t>Subpart SSSSSS</t>
  </si>
  <si>
    <t>Subpart TTTTT</t>
  </si>
  <si>
    <t>Subpart TTTTTT</t>
  </si>
  <si>
    <t>Subpart UUUUU</t>
  </si>
  <si>
    <t>Subpart VVVV</t>
  </si>
  <si>
    <t>Subpart VVVVVV</t>
  </si>
  <si>
    <t>Subpart WWWW</t>
  </si>
  <si>
    <t>Subpart WWWWW</t>
  </si>
  <si>
    <t>Subpart WWWWWW</t>
  </si>
  <si>
    <t>Subpart XXX</t>
  </si>
  <si>
    <t>Subpart XXXX</t>
  </si>
  <si>
    <t>Subpart XXXXXX</t>
  </si>
  <si>
    <t>Subpart YY</t>
  </si>
  <si>
    <t>Subpart YYYY</t>
  </si>
  <si>
    <t>Subpart YYYYY</t>
  </si>
  <si>
    <t>Subpart YYYYYY</t>
  </si>
  <si>
    <t>Subpart ZZZZ</t>
  </si>
  <si>
    <t>Subpart ZZZZZ</t>
  </si>
  <si>
    <t>Subpart ZZZZZZ</t>
  </si>
  <si>
    <t>Subchapter H Division 6</t>
  </si>
  <si>
    <t>Subchapter H Division 7</t>
  </si>
  <si>
    <t>Subchapter A</t>
  </si>
  <si>
    <t>Subchapter C</t>
  </si>
  <si>
    <t>Subchapter D</t>
  </si>
  <si>
    <t>Subchapter E</t>
  </si>
  <si>
    <t>Subchapter F</t>
  </si>
  <si>
    <t>Subchapter G</t>
  </si>
  <si>
    <t>Subchapter I</t>
  </si>
  <si>
    <t>Subchapter J</t>
  </si>
  <si>
    <t>Subchapter K</t>
  </si>
  <si>
    <t>Subchapter L Division 1</t>
  </si>
  <si>
    <t>Subchapter L Division 3</t>
  </si>
  <si>
    <t>Subchapter M</t>
  </si>
  <si>
    <t>Subchapter N</t>
  </si>
  <si>
    <t>Subchapter O</t>
  </si>
  <si>
    <t>Subchapter S</t>
  </si>
  <si>
    <t>Subchapter R</t>
  </si>
  <si>
    <t>Subchapter P</t>
  </si>
  <si>
    <t>Subchapter Q</t>
  </si>
  <si>
    <t>Subchapter T</t>
  </si>
  <si>
    <t>Subchapter U</t>
  </si>
  <si>
    <t>Subchapter V</t>
  </si>
  <si>
    <t>Subchapter W</t>
  </si>
  <si>
    <t>Subchapter X</t>
  </si>
  <si>
    <t>Stack Test</t>
  </si>
  <si>
    <t>Is the representative sample from the same producing reservoir/formation and from a similar depth as the actual site stream?</t>
  </si>
  <si>
    <t>Does the representative sample have an API gravity within +/- 3 degrees of the actual site stream?</t>
  </si>
  <si>
    <t>Is the representative sample taken from a site that processes the stream in a similar manner to the actual site?</t>
  </si>
  <si>
    <t>SD Distance</t>
  </si>
  <si>
    <t>VOC Speciation Acceptable Source Type by FIN</t>
  </si>
  <si>
    <t>Supporting Documentation Attached</t>
  </si>
  <si>
    <t>SO2</t>
  </si>
  <si>
    <t>Sulfur Dioxide</t>
  </si>
  <si>
    <t>PM10</t>
  </si>
  <si>
    <t>NSR</t>
  </si>
  <si>
    <t>New Source Review</t>
  </si>
  <si>
    <t>There are no sources that operate in VHAP service as defined by §61.241; therefore 40 CFR Part 61, Subpart V does not apply.</t>
  </si>
  <si>
    <t>Project type</t>
  </si>
  <si>
    <t>Point Source</t>
  </si>
  <si>
    <t>Area Source</t>
  </si>
  <si>
    <t>Electric Generating Facility</t>
  </si>
  <si>
    <t>Non Attainment Area List</t>
  </si>
  <si>
    <t>Bexar County</t>
  </si>
  <si>
    <t>This site will need to be brought into compliance with the MECT and HECT programs before any potential ERCs can be issued.</t>
  </si>
  <si>
    <t>Permitting Authorized Emissions</t>
  </si>
  <si>
    <t>CTInfo(General)</t>
  </si>
  <si>
    <t>Site Determination</t>
  </si>
  <si>
    <t>SIP Year</t>
  </si>
  <si>
    <t>Permanent Shutdown</t>
  </si>
  <si>
    <t>Permanent Curtailment</t>
  </si>
  <si>
    <t>Pollution Prevention Project</t>
  </si>
  <si>
    <t>List acceptable types of VOC speciation sources for each FIN</t>
  </si>
  <si>
    <t>List acceptable supporting documents needed for representative site analysis</t>
  </si>
  <si>
    <t>Any facility included in the agency emissions inventory under the area source category.</t>
  </si>
  <si>
    <t>A permanent reduction in activity level at any facility or mobile source.</t>
  </si>
  <si>
    <t>Permanent</t>
  </si>
  <si>
    <t>An emission reduction that is long-lasting and unchanging for the remaining life of the facility or mobile source. Such a time period must be enforceable.</t>
  </si>
  <si>
    <t>A facility included in the agency's emissions inventory under the point source category.</t>
  </si>
  <si>
    <t>The permanent cessation of an activity producing emissions at a facility or mobile source.</t>
  </si>
  <si>
    <t>An oil or gas analysis taken at the ERC Generation site.</t>
  </si>
  <si>
    <t>An oil or gas analysis that is not taken at the ERC Generation site but meets the TCEQ's requirements to be used at the ERC Generation site. See the Representative Site Analysis tab for additional details.</t>
  </si>
  <si>
    <t>A project that reduces, eliminates, or prevents pollution at its source.</t>
  </si>
  <si>
    <t xml:space="preserve">Kiln
</t>
  </si>
  <si>
    <t xml:space="preserve">No </t>
  </si>
  <si>
    <t>Pneumatic Pump</t>
  </si>
  <si>
    <t>Provide a copy of the manufacturer's information which includes the VOC emission factor as part of the initial application.</t>
  </si>
  <si>
    <t>List applicable regulations for each FIN</t>
  </si>
  <si>
    <t>ebt@tceq.texas.gov</t>
  </si>
  <si>
    <t>Emission Reduction Strategy</t>
  </si>
  <si>
    <t>The method implemented to reduce the facility's or mobile source's emissions beyond that required by state or federal law, regulation, or agreed order.</t>
  </si>
  <si>
    <t>US EPA's Compilation of Air Pollutant Emission Factors</t>
  </si>
  <si>
    <t>Subchapter F Division 4</t>
  </si>
  <si>
    <t>Glycol dehydrator</t>
  </si>
  <si>
    <t>Complete the workbook in order of the sheets. Responses and data entered on previous sheets are used throughout the following sheets.</t>
  </si>
  <si>
    <t>Nonattainment area where the site is located:</t>
  </si>
  <si>
    <t>Please select the appropriate industry type for this site:</t>
  </si>
  <si>
    <t>FIN and EPN</t>
  </si>
  <si>
    <t>I confirm that there will be no shifting of emissions.</t>
  </si>
  <si>
    <t>I confirm that there will be shifting of emissions.</t>
  </si>
  <si>
    <t>FIN FUG and EPN FUG</t>
  </si>
  <si>
    <t>V Type</t>
  </si>
  <si>
    <t>Type</t>
  </si>
  <si>
    <t xml:space="preserve">For each calculation using AP-42, include the AP-42 table number and emission factor used in the calculations as part of the initial application. </t>
  </si>
  <si>
    <t>Go to the Representative Site Analysis tab for further guidance on what supporting documentation is required.</t>
  </si>
  <si>
    <t>Representative Site Analysis Support Documents</t>
  </si>
  <si>
    <t>Provide documentation to support your answer for each of the three questions as part of the initial application. Examples of supporting documentation are listed in the worksheet instructions.</t>
  </si>
  <si>
    <t>API</t>
  </si>
  <si>
    <t>American Petroleum Institute</t>
  </si>
  <si>
    <t>SIP</t>
  </si>
  <si>
    <t>State Implementation Plan</t>
  </si>
  <si>
    <t>Particulate Matter 10 microns or less in diameter</t>
  </si>
  <si>
    <t>Applicant Internal Comments</t>
  </si>
  <si>
    <t>Type of Authorization</t>
  </si>
  <si>
    <t>Please note that all wells feeding this site will need to be plugged and a copy of the W-3 forms that have a stamp showing that the completed form was received by the RRC for each well will need to be submitted to the EBT team before any ERCs are able to be generated.</t>
  </si>
  <si>
    <t>Heater</t>
  </si>
  <si>
    <t>https://www.tceq.texas.gov/assets/public/permitting/centralregistry/10400.docx</t>
  </si>
  <si>
    <t>Title 30 TAC Chapter 101</t>
  </si>
  <si>
    <t>Title 30 TAC Chapter 115</t>
  </si>
  <si>
    <t>Title 30 TAC Chapter 117</t>
  </si>
  <si>
    <t>Title 40 CFR Part 60</t>
  </si>
  <si>
    <t>Title 40 CFR Part 61</t>
  </si>
  <si>
    <t>Title 40 CFR Part 63</t>
  </si>
  <si>
    <t>Title30TACChapter101</t>
  </si>
  <si>
    <t>Title30TACChapter106</t>
  </si>
  <si>
    <t>Title30TACChapter115</t>
  </si>
  <si>
    <t>Title30TACChapter117</t>
  </si>
  <si>
    <t>Title40CFRPart60</t>
  </si>
  <si>
    <t>Title40CFRPart61</t>
  </si>
  <si>
    <t>Title40CFRPart63</t>
  </si>
  <si>
    <t>FIN type</t>
  </si>
  <si>
    <t>AmineHeater</t>
  </si>
  <si>
    <t>AmineUnit</t>
  </si>
  <si>
    <t>CogenerationUnit</t>
  </si>
  <si>
    <t>CokingUnit</t>
  </si>
  <si>
    <t>CoolingTower</t>
  </si>
  <si>
    <t>DuctBurnerusedinturbineexhaust</t>
  </si>
  <si>
    <t>FixedRoofStorageTank</t>
  </si>
  <si>
    <t>FloatingRoofStorageTank</t>
  </si>
  <si>
    <t>FluidCatalyticCrackingUnit</t>
  </si>
  <si>
    <t>FugitiveEmissions</t>
  </si>
  <si>
    <t>Furnace,metallurgicalreheat</t>
  </si>
  <si>
    <t>Furnace,pulpingliquorrecovery</t>
  </si>
  <si>
    <t>GunbarrelTank</t>
  </si>
  <si>
    <t>Glycoldehydrator</t>
  </si>
  <si>
    <t>HeaterTreater</t>
  </si>
  <si>
    <t>Kiln,lightweightaggregate</t>
  </si>
  <si>
    <t>LineHeater</t>
  </si>
  <si>
    <t>Kiln,lime</t>
  </si>
  <si>
    <t>LoadingProcesses</t>
  </si>
  <si>
    <t>PaintingBay/PaintBooth</t>
  </si>
  <si>
    <t>ProcessHeater</t>
  </si>
  <si>
    <t>ProcessHeater,Pyrolysisreactor</t>
  </si>
  <si>
    <t>PneumaticPump</t>
  </si>
  <si>
    <t>Reciprocatingengine,leanburn</t>
  </si>
  <si>
    <t>Reciprocatingengine,richburn</t>
  </si>
  <si>
    <t>Thermaloxidizer</t>
  </si>
  <si>
    <t>VaporCombustor</t>
  </si>
  <si>
    <t>BoilerandIndustrialFurnace</t>
  </si>
  <si>
    <t>Boiler and Industrial Furnace</t>
  </si>
  <si>
    <t>AuxiliarySteamBoiler</t>
  </si>
  <si>
    <t>WallFiredBoiler</t>
  </si>
  <si>
    <t>Auxiliary Steam Boiler</t>
  </si>
  <si>
    <t>heattreatingmetallurgicalfurnace</t>
  </si>
  <si>
    <t>Heat Treating Metallurgical Furnace</t>
  </si>
  <si>
    <t>Lime Kiln</t>
  </si>
  <si>
    <t>Pyrolysis Reactor Process Heater</t>
  </si>
  <si>
    <t>Lean Burn Reciprocating Engine</t>
  </si>
  <si>
    <t>Light Weight Aggregate Kiln</t>
  </si>
  <si>
    <t xml:space="preserve">Acronym </t>
  </si>
  <si>
    <t>This cell is intentionally left blank. End of worksheet.</t>
  </si>
  <si>
    <t>Instructions</t>
  </si>
  <si>
    <r>
      <t xml:space="preserve">This worksheet provides administrative information needed by the TCEQ.
</t>
    </r>
    <r>
      <rPr>
        <b/>
        <sz val="11"/>
        <color theme="1"/>
        <rFont val="Arial"/>
        <family val="2"/>
      </rPr>
      <t xml:space="preserve">
</t>
    </r>
    <r>
      <rPr>
        <sz val="11"/>
        <color theme="1"/>
        <rFont val="Arial"/>
        <family val="2"/>
      </rPr>
      <t xml:space="preserve">
</t>
    </r>
  </si>
  <si>
    <t>2. You have access to change all printing settings to fit your needs and printed font size. Some common options include:</t>
  </si>
  <si>
    <t>1. The default printing setup for each sheet in the workbook is set for all columns on one sheet of paper. This will make the printout easier to review for future reference. We have also set the print areas to not include the instructions on each sheet.</t>
  </si>
  <si>
    <t xml:space="preserve">• For facilities that are being permanently shutdown: The last date the facility emitted or will emit air pollution to the air shed. </t>
  </si>
  <si>
    <t xml:space="preserve">This worksheet allows the company to state how each facility was authorized to emit.
              </t>
  </si>
  <si>
    <t>1. Complete the Regulations Table:</t>
  </si>
  <si>
    <t>https://www.tceq.texas.gov/permitting/air/guidance/newsourcereview</t>
  </si>
  <si>
    <t>• Any applicable regulations that are listed for a site’s industry type at the following location:</t>
  </si>
  <si>
    <t>What regulations do I need to include?</t>
  </si>
  <si>
    <t>• Any regulations that are listed in a site’s permit.</t>
  </si>
  <si>
    <t>6. Attach the listed documentation to support the VOC speciation for each FIN as part of the initial application submitted through STEERS.</t>
  </si>
  <si>
    <t>2. The equipment type will auto populate from previously entered information for each FIN in the Equipment Type column in the VOC Speciation table.</t>
  </si>
  <si>
    <t>2. Attach the listed documentation to support the Representative Site Analysis for each FIN as part of the initial application submitted through STEERS.</t>
  </si>
  <si>
    <t>Emission Supporting Documents</t>
  </si>
  <si>
    <t>Provide a copy of the full speciated analysis used in the VOC emission calculations as part of the initial application.</t>
  </si>
  <si>
    <t>ERCs cannot be generated from unauthorized air emissions.</t>
  </si>
  <si>
    <t>In order to make the reduction enforceable, a permitting action will need to be made before ERCs can be issued.</t>
  </si>
  <si>
    <t>2. RRC well logs that detail that both the actual site/well and the representative site/well are in the same formation/reservoir.</t>
  </si>
  <si>
    <t>5. Description of both actual site and the representative site detailing what processes are undertaken and how they are similar.</t>
  </si>
  <si>
    <t>1. Map of the formation/reservoir that shows the location of both the actual site/well and the representative site/well.</t>
  </si>
  <si>
    <t>3. RRC well logs that detail that both the actual site/well and the representative site/well are at a similar depth.</t>
  </si>
  <si>
    <t>4. Sales receipts from truck loading that show that the API gravity at the actual site/well is within +/- 3 degrees of the representative site/well.</t>
  </si>
  <si>
    <t>Historical Years</t>
  </si>
  <si>
    <t>RepSiteList</t>
  </si>
  <si>
    <t>RepSiteListCF</t>
  </si>
  <si>
    <t>Glossary of Terms</t>
  </si>
  <si>
    <t xml:space="preserve">This worksheet is for informational purposes only. No data is required. This sheet provides details for each field within this application.
</t>
  </si>
  <si>
    <t>This worksheet is for informational purposes only. No data is required. This sheet provides a key to acronyms used throughout this workbook.</t>
  </si>
  <si>
    <t>Additional definitions of terms for ERC Generation projects can also be found at the following location:</t>
  </si>
  <si>
    <t>Click here to return to the Cover Sheet.</t>
  </si>
  <si>
    <t>Anderson County</t>
  </si>
  <si>
    <t>Freestone County</t>
  </si>
  <si>
    <t>Panola County</t>
  </si>
  <si>
    <t>Rusk County</t>
  </si>
  <si>
    <t>Titus County</t>
  </si>
  <si>
    <t>Send a copy of the information packet that was submitted to the TCEQ Air Permits Division for this permitting action and a copy of the TCEQ approval letter (if one was received) stating that the permitting action has been approved and the permit altered.</t>
  </si>
  <si>
    <t>Justification for the use of a Representative Site Analysis rather than a Site Specific Analysis</t>
  </si>
  <si>
    <t>Houston Galveston Brazoria HGB</t>
  </si>
  <si>
    <t>Dallas Fort Worth DFW</t>
  </si>
  <si>
    <t>County where the site is located:</t>
  </si>
  <si>
    <t>County List</t>
  </si>
  <si>
    <t>Brazoria County</t>
  </si>
  <si>
    <t>Chambers County</t>
  </si>
  <si>
    <t>Fort Bend County</t>
  </si>
  <si>
    <t>Galveston County</t>
  </si>
  <si>
    <t>Harris County</t>
  </si>
  <si>
    <t>Liberty County</t>
  </si>
  <si>
    <t>Montgomery County</t>
  </si>
  <si>
    <t>Waller County</t>
  </si>
  <si>
    <t>Collin County</t>
  </si>
  <si>
    <t>Dallas County</t>
  </si>
  <si>
    <t>Denton County</t>
  </si>
  <si>
    <t>Ellis County</t>
  </si>
  <si>
    <t>Johnson County</t>
  </si>
  <si>
    <t>Kaufman County</t>
  </si>
  <si>
    <t>Parker County</t>
  </si>
  <si>
    <t>Rockwall County</t>
  </si>
  <si>
    <t>Tarrant County</t>
  </si>
  <si>
    <t>Wise County</t>
  </si>
  <si>
    <t>Howard County (nonattainment portion of the county)</t>
  </si>
  <si>
    <t>Anderson County (nonattainment portion of the county)</t>
  </si>
  <si>
    <t>El Paso County (nonattainment portion of the county)</t>
  </si>
  <si>
    <t>Freestone County (nonattainment portion of the county)</t>
  </si>
  <si>
    <t>Hutchison County (nonattainment portion of the county)</t>
  </si>
  <si>
    <t>Navarro County (nonattainment portion of the county)</t>
  </si>
  <si>
    <t>Panola County (nonattainment portion of the county)</t>
  </si>
  <si>
    <t>Rusk County (nonattainment portion of the county)</t>
  </si>
  <si>
    <t>Based on the information provided, your site is a/an:</t>
  </si>
  <si>
    <t>Other method that is approved by the Executive Director</t>
  </si>
  <si>
    <t>Other methods</t>
  </si>
  <si>
    <t>EGU</t>
  </si>
  <si>
    <t>Select the second reduction strategy from the following options:</t>
  </si>
  <si>
    <t>Are any of the reductions in this application from a facility without SIP emissions?</t>
  </si>
  <si>
    <t>Are portion/s of the reductions in this application funded through state or federal programs?</t>
  </si>
  <si>
    <t>Are the reductions in this application from the shifting of activity from one facility to another facility at the same site?</t>
  </si>
  <si>
    <t>Are any of the reductions in this application from the shutdown of specific types of inelastic area sources that are driven by population needs?</t>
  </si>
  <si>
    <t>Reduction Strategy</t>
  </si>
  <si>
    <t>What was the last date of production for this facility?</t>
  </si>
  <si>
    <t>What was the last date of operation for this facility?</t>
  </si>
  <si>
    <t>Do you agree that this is the reduction date for this facility?</t>
  </si>
  <si>
    <t>What was the date that the pollution control equipment began use for its intended purpose (initial testing not counted)?</t>
  </si>
  <si>
    <t>What was the date that the new strategic emissions limit related to the permanent curtailment in production became enforceable?</t>
  </si>
  <si>
    <t>What was the date that the pollution prevention project began use for its intended purpose (initial testing not counted)?</t>
  </si>
  <si>
    <t>What was the date that the new manufacture process began use for its intended purpose (initial testing not counted)?</t>
  </si>
  <si>
    <t>What was the last day of product throughput for this facility?</t>
  </si>
  <si>
    <t>Question 4</t>
  </si>
  <si>
    <t>What was the last day of fuel/electricity use for this facility?</t>
  </si>
  <si>
    <t>What was the last day of air emissions from this facility?</t>
  </si>
  <si>
    <t>Cap and Trade Note</t>
  </si>
  <si>
    <t>Cap and Trade Program</t>
  </si>
  <si>
    <t>Titus County (nonattainment portion of the county)</t>
  </si>
  <si>
    <t xml:space="preserve">• For facilities related to another type of reduction strategy: The earlier of the date that the new reduction strategy begins use for its intended purpose (initial testing not counted) or the date that the permit authorization becomes effective. </t>
  </si>
  <si>
    <t>• For facilities that are undergoing a pollution prevention project: The earlier of the date that the new pollution prevention project begins use for its intended purpose (initial testing not counted) or the date that the permit authorization becomes effective.</t>
  </si>
  <si>
    <t>• For facilities that are undergoing a permanent curtailment in production: The date that the new strategic emissions limit related for the FIN related to the permanent curtailment in production became enforceable.</t>
  </si>
  <si>
    <t>• For facilities that have a pollution control device installed: The earlier of the date that the new control device begins use for its intended purpose (initial testing not counted) or the date that the permit authorization becomes effective.</t>
  </si>
  <si>
    <t>• For facilities that are undergoing a change in manufacture process: The earlier of the date that the new process begins use for its intended purpose (initial testing not counted) or the date that the permit authorization becomes effective.</t>
  </si>
  <si>
    <t>2. Complete the Facility Information table:</t>
  </si>
  <si>
    <t>Calculated Reduction Date</t>
  </si>
  <si>
    <t>Submission Deadline</t>
  </si>
  <si>
    <t>Question 1 Response</t>
  </si>
  <si>
    <t>Question 2 Response</t>
  </si>
  <si>
    <t>Question 3 Response</t>
  </si>
  <si>
    <t>Question 4 Response</t>
  </si>
  <si>
    <t>Emissions calculations for the historic and SIP years. Use the EBT industry specific calculations workbook if one is available.</t>
  </si>
  <si>
    <t>Manufacturer's data for each type of controller.</t>
  </si>
  <si>
    <t>Emissions Calculations for the historic and SIP years. Use the EBT industry specific calculations workbook if one is available.</t>
  </si>
  <si>
    <t>Emissions for the historic and SIP years. Use the EBT industry specific calculations workbook if one is available.</t>
  </si>
  <si>
    <t>Please contact the EBT team to discuss the emissions calculations and the required supporting documentation.</t>
  </si>
  <si>
    <t xml:space="preserve">Emissions calculations for the historic and SIP years. </t>
  </si>
  <si>
    <t>Pollutant Type</t>
  </si>
  <si>
    <t>Attached</t>
  </si>
  <si>
    <t>#</t>
  </si>
  <si>
    <t>F1</t>
  </si>
  <si>
    <t>F2</t>
  </si>
  <si>
    <t>F3</t>
  </si>
  <si>
    <t>F4</t>
  </si>
  <si>
    <t>F5</t>
  </si>
  <si>
    <t>F6</t>
  </si>
  <si>
    <t>F7</t>
  </si>
  <si>
    <t>F8</t>
  </si>
  <si>
    <t>F9</t>
  </si>
  <si>
    <t>F10</t>
  </si>
  <si>
    <t>F11</t>
  </si>
  <si>
    <t>F12</t>
  </si>
  <si>
    <t>F13</t>
  </si>
  <si>
    <t>F14</t>
  </si>
  <si>
    <t>F15</t>
  </si>
  <si>
    <t>F16</t>
  </si>
  <si>
    <t>F17</t>
  </si>
  <si>
    <t>F18</t>
  </si>
  <si>
    <t>F19</t>
  </si>
  <si>
    <t>F20</t>
  </si>
  <si>
    <t>F21</t>
  </si>
  <si>
    <t>F22</t>
  </si>
  <si>
    <t>F23</t>
  </si>
  <si>
    <t>F24</t>
  </si>
  <si>
    <t>F25</t>
  </si>
  <si>
    <t>F26</t>
  </si>
  <si>
    <t>F27</t>
  </si>
  <si>
    <t>F28</t>
  </si>
  <si>
    <t>F29</t>
  </si>
  <si>
    <t>F30</t>
  </si>
  <si>
    <t>F31</t>
  </si>
  <si>
    <t>F32</t>
  </si>
  <si>
    <t>F33</t>
  </si>
  <si>
    <t>F34</t>
  </si>
  <si>
    <t>F35</t>
  </si>
  <si>
    <t>F36</t>
  </si>
  <si>
    <t>F37</t>
  </si>
  <si>
    <t>F38</t>
  </si>
  <si>
    <t>F39</t>
  </si>
  <si>
    <t>F40</t>
  </si>
  <si>
    <t>F41</t>
  </si>
  <si>
    <t>F42</t>
  </si>
  <si>
    <t>F43</t>
  </si>
  <si>
    <t>F44</t>
  </si>
  <si>
    <t>F45</t>
  </si>
  <si>
    <t>F46</t>
  </si>
  <si>
    <t>F47</t>
  </si>
  <si>
    <t>F48</t>
  </si>
  <si>
    <t>F49</t>
  </si>
  <si>
    <t>F50</t>
  </si>
  <si>
    <t>Facility Information</t>
  </si>
  <si>
    <t>Lists documents required as attachments in STEERS for each FIN</t>
  </si>
  <si>
    <t>A. Project Type</t>
  </si>
  <si>
    <t>B. Reduction Strategy</t>
  </si>
  <si>
    <t>C. Ineligible Reduction Strategies</t>
  </si>
  <si>
    <t>D. Cap and Trade Program Information</t>
  </si>
  <si>
    <t>VOClist</t>
  </si>
  <si>
    <t>VOC Rep</t>
  </si>
  <si>
    <t>VOCRepList</t>
  </si>
  <si>
    <t>SIP year</t>
  </si>
  <si>
    <t>Has the reduction been made enforceable?</t>
  </si>
  <si>
    <t>Selected</t>
  </si>
  <si>
    <t>Non-Reporting Point Source</t>
  </si>
  <si>
    <t>County List with the same SIP year</t>
  </si>
  <si>
    <t>Area, EGU, Point</t>
  </si>
  <si>
    <t>Based on the county and reporting, the SIP year for the site for this application is:</t>
  </si>
  <si>
    <t>Howard County</t>
  </si>
  <si>
    <t>Hutchison County</t>
  </si>
  <si>
    <t>Navarro County</t>
  </si>
  <si>
    <t>Metallurgical Reheat Furnace</t>
  </si>
  <si>
    <t>Painting Bay Paint Booth</t>
  </si>
  <si>
    <t>Pulping Liquor Recovery Furnace</t>
  </si>
  <si>
    <t>Rich Burn Reciprocating Engine</t>
  </si>
  <si>
    <t>Wall Fired Boiler</t>
  </si>
  <si>
    <t>Is your site located in the nonattainment portion of the county that you selected?</t>
  </si>
  <si>
    <t>Yes. Provide the permit project number for the permitting action that made the reduction enforceable.</t>
  </si>
  <si>
    <t>Are any of the reductions in this application from a change in an emissions factor or emissions calculation equation?</t>
  </si>
  <si>
    <t>Permit Project Number or Planned Date of Reduction Enforcement</t>
  </si>
  <si>
    <t>Description of Equipment Type</t>
  </si>
  <si>
    <t>Kiln</t>
  </si>
  <si>
    <t>Stream flow for historical and SIP years and the higher (gross) heating value. Provide the basis and the supporting documentation for these values.</t>
  </si>
  <si>
    <t xml:space="preserve">If a stack test is not available, provide documentation to support the emission factor being used and provide a justification for the use of this emission factor. </t>
  </si>
  <si>
    <t xml:space="preserve">A statement indicating whether they are authorized emission events. </t>
  </si>
  <si>
    <t xml:space="preserve">Copies of Material Safety Data Sheets. </t>
  </si>
  <si>
    <t xml:space="preserve">Emission factors for VOC constituents determined from site-specific test data. Provide the basis and the supporting documentation for these values. 
</t>
  </si>
  <si>
    <t xml:space="preserve">Mass of steam generated and released per decoking cycle. Provide the basis and the supporting documentation for these values.  </t>
  </si>
  <si>
    <t>Number of each type of controllers for the historical and SIP year.</t>
  </si>
  <si>
    <t xml:space="preserve">Weight Percent of VOC. Provide the basis and the supporting documentation for this value. </t>
  </si>
  <si>
    <t xml:space="preserve">Annual emissions for historical and SIP year. </t>
  </si>
  <si>
    <t xml:space="preserve">Actual concentrations, pressure, and vessel-volume data. Provide the basis and the supporting documentation for these values. </t>
  </si>
  <si>
    <t xml:space="preserve">Hours of Operation and source of operation hours for the historical and SIP years. Provide the supporting documentation for these values.
</t>
  </si>
  <si>
    <t>Weight Percent of VOC. Provide the basis and the supporting documentation for this value.</t>
  </si>
  <si>
    <t xml:space="preserve">TCEQ accepted emissions calculation software Report, if applicable. </t>
  </si>
  <si>
    <t xml:space="preserve">Calculations for flash losses, if not included in other emissions calculation software report. </t>
  </si>
  <si>
    <t xml:space="preserve">Stream flow for historical and SIP years and the higher (gross) heating value. Provide the basis and the supporting documentation for these values. </t>
  </si>
  <si>
    <t>If a stack test is not available, provide documentation to support the emission factor being used and provide a justification for the use of this emission factor.</t>
  </si>
  <si>
    <t xml:space="preserve">Hours of Operation and source of operation hours for historical and SIP years. Provide supporting documentation for these values. </t>
  </si>
  <si>
    <t>Specific gravity of gas for each stream. Provide the basis and supporting documentation for these values.</t>
  </si>
  <si>
    <t xml:space="preserve">Emission factor for NOx and basis for the factor. </t>
  </si>
  <si>
    <t xml:space="preserve">TCEQ accepted emissions calculation software report, if applicable. </t>
  </si>
  <si>
    <t xml:space="preserve">If a TCEQ accepted emissions calculation software is not used to determine the working, breathing and landing losses, provide the emissions calculations for the historical and SIP years. </t>
  </si>
  <si>
    <t xml:space="preserve">Throughput or coke burn-off rate. Provide the basis and supporting documentation for these values. </t>
  </si>
  <si>
    <t xml:space="preserve">Component count for each non-monitored component type during historical and SIP years and at the time of the reduction. </t>
  </si>
  <si>
    <t xml:space="preserve">Correlation Equations for monitored component, if applicable. </t>
  </si>
  <si>
    <t>If a TCEQ accepted emissions calculation software is not used to determine the working and breathing losses, provide the emissions calculations for the historical and SIP years.</t>
  </si>
  <si>
    <t>GRI-GLYCalc Report.</t>
  </si>
  <si>
    <t xml:space="preserve">Annual substance "burned" in kiln. Provide supporting documentation to support this value. </t>
  </si>
  <si>
    <t>Vapor molecular weight. Provide the basis and supporting documentation for this value.</t>
  </si>
  <si>
    <t>Description of the unit and how it operates.</t>
  </si>
  <si>
    <t>Level of activity and how it was determined. Provide the basis and the supporting documentation of these values.</t>
  </si>
  <si>
    <t>Emission factors or emission rates and how it was determined. Provide the basis and the supporting documentation for these values.</t>
  </si>
  <si>
    <t>Percent routed to oven. Provide supporting documentation for this value.</t>
  </si>
  <si>
    <t>Oven Destruction Efficiency. Provide the basis and supporting documentation for this values.</t>
  </si>
  <si>
    <t xml:space="preserve">Destruction efficiency of any control devices that the VOC emissions are routed to prior to release to the atmosphere, if applicable. Provide the basis and supporting documentation for this value. </t>
  </si>
  <si>
    <t>Product usage records for each paint, solvent and thinner used during the historic and SIP years. Provide supporting documentation to support these values.</t>
  </si>
  <si>
    <t>Annual hours of operation. Provide supporting documentation for this value.</t>
  </si>
  <si>
    <t xml:space="preserve">Gas specific gravity. Provide the basis and supporting documentation for this value. </t>
  </si>
  <si>
    <t xml:space="preserve">Fuel records for the historic and SIP years for historical and SIP years, the maximum heat rate, and the higher (gross) heating value.  Provide the basis and the supporting documentation for these values. </t>
  </si>
  <si>
    <t>Model Report, if applicable (ex: EPA Water9 Model).</t>
  </si>
  <si>
    <t xml:space="preserve">If a stack test is not available, provide documentation to support the emission factor being used and provide a justification for the use of this emission factor.
</t>
  </si>
  <si>
    <t>TCEQ accepted Emissions Calculation Software report, if available.</t>
  </si>
  <si>
    <t>Counts of components by type and service related to fugitive emissions for the historical and SIP years.</t>
  </si>
  <si>
    <t xml:space="preserve">If site-specific data is not available, emission factors from the EPA Emissions Estimation Protocol for Petroleum Refineries may be used. </t>
  </si>
  <si>
    <t>Saturation-test data.</t>
  </si>
  <si>
    <t>Total Production for historical and SIP years. Provide the supporting documentation for this data.</t>
  </si>
  <si>
    <t>Monthly records of cleaning solvents and solvents used to clean equipment.</t>
  </si>
  <si>
    <t xml:space="preserve">Hours of Operation for historical and SIP years for each type of controller. Provide the basis and the supporting documentation for these values. </t>
  </si>
  <si>
    <t>Calculations and documentation supporting the maximum exit velocity and the lower heating value of the waste gas if the emissions are routed to a control device.</t>
  </si>
  <si>
    <t xml:space="preserve">Gas specific gravity. Provide the basis and the supporting documentation for these values. </t>
  </si>
  <si>
    <t>Y/N</t>
  </si>
  <si>
    <t>Examples of what supporting documentation is acceptable (this is not a comprehensive list).</t>
  </si>
  <si>
    <t>Use AP-42 emission factor to estimate the emissions.</t>
  </si>
  <si>
    <t>Description of the quantification protocols used to estimate at berth emissions.</t>
  </si>
  <si>
    <t>Annual clinker produced, tpy. Provide supporting documentation to support this value.</t>
  </si>
  <si>
    <t>Specify control technique (firing low-sulfur fuel and/or adding a scrubber).</t>
  </si>
  <si>
    <t>Provide vendor specifications if scrubber is used.</t>
  </si>
  <si>
    <t>Emissions calculations for the historic and SIP years.</t>
  </si>
  <si>
    <t>Use vendor or AP-42 emission factor to estimate the emissions.</t>
  </si>
  <si>
    <t>Annual emissions for historical and SIP year.</t>
  </si>
  <si>
    <t>Water circulation rate, gallons/min.</t>
  </si>
  <si>
    <t>Total operating hours per year.</t>
  </si>
  <si>
    <t>Provide the vendor specifications sheet(s) and use vendor emission factor to estimate the emissions.</t>
  </si>
  <si>
    <t>The emission rate, determined from the source test, should then be correlated with throughput or coke burn-off rate to yield emission factors in units of pounds per thousands of barrels or pounds per thousands of coke burn-off; refer to document Emission Estimation Protocol for Petroleum Refineries for determining the appropriate emission factor.</t>
  </si>
  <si>
    <t>Throughput or coke burn-off rate. Provide the basis and supporting documentation for these values.</t>
  </si>
  <si>
    <t>If a stack test is not available, use AP-42 emission factor to estimate the emissions.</t>
  </si>
  <si>
    <t>Specify control device type (fabric filter, electrostatic precipitator, wet scrubber, or cyclone).</t>
  </si>
  <si>
    <t>Provide vendor specifications showing control device efficiency.</t>
  </si>
  <si>
    <t>Application equipment type. Product usage records for each paint used during the historic and SIP years.</t>
  </si>
  <si>
    <t>Coating density and number of parts coated. Provide supporting documentation to support these values.</t>
  </si>
  <si>
    <t>Calculated transfer efficiency; Overspray filter efficiency from the vendor.</t>
  </si>
  <si>
    <t>If the test data is not available, the ideal gas law may be used. Provide a justification for the use of the ideal gas law.</t>
  </si>
  <si>
    <t xml:space="preserve">Description of the quantification protocols used to estimate emissions due to degassing, deheeling, and cleaning. </t>
  </si>
  <si>
    <t>Hours of Operation and source of operation hours for the historical and SIP years. Provide the supporting documentation for these values.</t>
  </si>
  <si>
    <t xml:space="preserve"> Use AP-42 emission factor to estimate the emissions.</t>
  </si>
  <si>
    <t>Provide emissions calculation data and supporting documentation for historical and SIP years.</t>
  </si>
  <si>
    <t>There are no more questions for this facility.</t>
  </si>
  <si>
    <t>Email EBT at:</t>
  </si>
  <si>
    <t>While EBT does not need a hard copy of the full workbook, you may want to print it for your records. Here are some tips to follow:</t>
  </si>
  <si>
    <t>A. Change the area you are printing (whole active sheet or a selection);</t>
  </si>
  <si>
    <t>B. Change the orientation (portrait or landscape);</t>
  </si>
  <si>
    <t>D. Change the scaling (all columns on one sheet, full size, your own custom selection, etc.).</t>
  </si>
  <si>
    <r>
      <t xml:space="preserve">Table of Contents: </t>
    </r>
    <r>
      <rPr>
        <i/>
        <sz val="11"/>
        <color rgb="FF000000"/>
        <rFont val="Arial"/>
        <family val="2"/>
      </rPr>
      <t>Click to jump to the sheet.</t>
    </r>
  </si>
  <si>
    <t>General Information Required for ERC Generation Project</t>
  </si>
  <si>
    <t>I Agree</t>
  </si>
  <si>
    <t>I. Applicant Information</t>
  </si>
  <si>
    <t>II. ERC Generation Project Information</t>
  </si>
  <si>
    <t>Core Data Form (if CN or RN needed).</t>
  </si>
  <si>
    <t>Process flow diagram.</t>
  </si>
  <si>
    <t>Process description.</t>
  </si>
  <si>
    <t>Site Information supporting documentation (if needed).</t>
  </si>
  <si>
    <t>Emissions calculations.</t>
  </si>
  <si>
    <t>Emission calculation supporting documentation.</t>
  </si>
  <si>
    <t>VOC speciation supporting documentation.</t>
  </si>
  <si>
    <t>Include a core data form if the company's CN or the site's RN need to be updated or created. A core data form can be downloaded from the following location on the TCEQ website:</t>
  </si>
  <si>
    <t>See the Emission Supporting Documents sheet for details on the documents required.</t>
  </si>
  <si>
    <t>II. Facility Information</t>
  </si>
  <si>
    <t>I. Site Information</t>
  </si>
  <si>
    <t>I. Required Supporting Documentation by Facility Table</t>
  </si>
  <si>
    <t>See the VOC Speciation sheet and the Representative Site Analysis sheet for details on the documents required.</t>
  </si>
  <si>
    <t>C. Change the margin size; and</t>
  </si>
  <si>
    <t>III. Supporting Application Materials</t>
  </si>
  <si>
    <t xml:space="preserve">Emission Supporting Documentation </t>
  </si>
  <si>
    <t>I. Authorization Type by Facility Table</t>
  </si>
  <si>
    <t>I. Regulations Table</t>
  </si>
  <si>
    <t>I. VOC Speciation Table</t>
  </si>
  <si>
    <t>I. Representative Site Analysis Table</t>
  </si>
  <si>
    <t xml:space="preserve">1. All of the required documentation to support your emissions calculations has been listed for each FIN and EPN included in this application. This information is auto populated based on the information entered on the Facility Information worksheet. </t>
  </si>
  <si>
    <t>Authorization or Registration Number</t>
  </si>
  <si>
    <t>3. Provide a justification for using a Representative Site Analysis rather than a Site Specific Analysis for quantifying emissions.</t>
  </si>
  <si>
    <t>Printing Tips:</t>
  </si>
  <si>
    <t>To Submit:</t>
  </si>
  <si>
    <t>Types of Projects and Actions Included:</t>
  </si>
  <si>
    <t>No. Provide the date of when you are planning to make the reduction enforceable.</t>
  </si>
  <si>
    <t>Drift loss and evaporation loss from the vendor. Concentration of total dissolved solids less than 10 microns in diameter (TDS10). If value is assumed, provide basis for assumption.</t>
  </si>
  <si>
    <t>Emissions Inventory (EI) Air Account Number (if applicable):
Enter N/A if this site does not have an EI Air Account Number.</t>
  </si>
  <si>
    <t>Facility Information Worksheet. Press UP or DOWN ARROW in column A to read through the document. Note: The text is broken into multiple cells for ease of reading.</t>
  </si>
  <si>
    <t>Emission Supporting Documents Worksheet. Press UP or DOWN ARROW in column A to read through the document. Note: The text is broken into multiple cells for ease of reading.</t>
  </si>
  <si>
    <t>Permitting Worksheet. Press UP or DOWN ARROW in column A to read through the document. Note: The text is broken into multiple cells for ease of reading.</t>
  </si>
  <si>
    <t>Regulations Worksheet. Press UP or DOWN ARROW in column A to read through the document. Note: The text is broken into multiple cells for ease of reading.</t>
  </si>
  <si>
    <t>VOC Speciation Worksheet. This worksheet is only required if the applicant indicated that generation of VOC ERCs is requested on the Emission Supporting Documents worksheet. If no generation of VOC ERCs is requested as part of this application, this worksheet does not need to be completed. Press UP or DOWN ARROW in column A to read through the document. Note: The text is broken into multiple cells for ease of reading.</t>
  </si>
  <si>
    <t>Representative Site Analysis Worksheet. This worksheet is only required if the applicant indicated that generation of VOC ERCs is requested on the General worksheet AND if Representative Site Analysis was selected as a VOC Speciation Source for a FIN on the VOC Speciation worksheet. If no generation of VOC ERCs is requested as part of this application and if no FINs are using a Representative Site Analysis as a VOC Speciation Source, this worksheet does not need to be completed. Press UP or DOWN ARROW in column A to read through the document. Note: The text is broken into multiple cells for ease of reading.</t>
  </si>
  <si>
    <t>Glossary of Terms Sheet. Press UP or DOWN ARROW in column A to read through the document. Note: This sheet is for informational purposes only. No input data is required, and you do not need to print this sheet.</t>
  </si>
  <si>
    <t>Acronyms Sheet. Press UP or DOWN ARROW in column A to read through the document. Note: This sheet is for informational purposes only. No input data is required, and you do not need to print this sheet.</t>
  </si>
  <si>
    <t>Tip: Press Ctrl+F and type in the base of the word you are looking for, for example "facil" to see all the locations facility, facilities, etc. are included.</t>
  </si>
  <si>
    <t>This worksheet allows companies to state the regulations that are applicable to each facility and to explain how the company meets each regulation.</t>
  </si>
  <si>
    <t>List type(s) of permit and permit number for each FIN</t>
  </si>
  <si>
    <t>Key to terms and definitions used throughout this workbook</t>
  </si>
  <si>
    <t>Subpart HH</t>
  </si>
  <si>
    <t>The last date the facility emitted or will emit air pollution to the air shed or the earlier of the date that the new process begins use for its intended purpose (initial testing not counted) or the date that the permit authorization becomes effective. For further details on what is considered the Reduction Date for specific project types, see the Facility Information tab.</t>
  </si>
  <si>
    <t>What was the last date that production from the well was reported to the Railroad Commission? (If more than one well was plugged, enter the last date of production for the most recently plugged well.)</t>
  </si>
  <si>
    <t>Please check the TCEQ Emissions Banking and Trading (EBT) website to be sure you use the latest version of the workbook for all the features and accurate information.</t>
  </si>
  <si>
    <t>Emission Reduction Credits (ERC) Generation General Workbook</t>
  </si>
  <si>
    <t>Cover Worksheet. Press UP or DOWN ARROW in column A to read through the document. Note: This sheet is for informational purposes only. No input data is required, and you do not need to print this sheet.</t>
  </si>
  <si>
    <t>Questions? Contact the EBT Team at:</t>
  </si>
  <si>
    <t>Apply for Electric Generation Facility (EGF)</t>
  </si>
  <si>
    <t>Stating that the information has been submitted as part of an air permit application or an EIQ submission is not acceptable.</t>
  </si>
  <si>
    <t>List the specific attributes for each facility identification number (FIN)</t>
  </si>
  <si>
    <t>ERC Generation General Workbook</t>
  </si>
  <si>
    <t>EIQ</t>
  </si>
  <si>
    <t>Emissions Inventory Questionnaire</t>
  </si>
  <si>
    <t>Reference Notes</t>
  </si>
  <si>
    <t>Based on the county, the State Implementation Plan (SIP) year for this application is:</t>
  </si>
  <si>
    <t>Is this site an EGF that reported to the Environmental Protection Agency (EPA) Acid Rain Program during the SIP Year?</t>
  </si>
  <si>
    <t>Did the site report to EI during the SIP year?</t>
  </si>
  <si>
    <t>Please include a copy of the written approval from the TCEQ Executive Director to use a reduction strategy that is not listed in 30 Texas Administrative Code §101.303(a)(1).</t>
  </si>
  <si>
    <t>Per 30 Texas Administrative Code §101.303(c), for area sources generating credits from the permanent shutdown of a facility, the amount of ERCs calculated will be reduced by 15% or 0.1 tpy, whichever is greater.</t>
  </si>
  <si>
    <t>You will be required to retire annual MECT and HECT allowances at a ratio of 1.0 tpy of allowances for each 1.0 tpy of ERCs generated before we can issue any eligible ERCs for this FIN.</t>
  </si>
  <si>
    <t>Change in Manufacture Process</t>
  </si>
  <si>
    <t>Permanent Curtailment in Production</t>
  </si>
  <si>
    <t>You will be required to retire annual HECT allowances at a ratio of 1.0 tpy of allowances for each 1.0 tpy of ERCs generated before we can issue any eligible ERCs for this FIN.</t>
  </si>
  <si>
    <t>You will be required to retire annual MECT allowances at a ratio of 1.0 tpy of allowances for each 1.0 tpy of ERCs generated before we can issue any eligible ERCs for this FIN.</t>
  </si>
  <si>
    <t>Are there any FINS included in this project that are subject to the TCEQ's Mass Emissions Cap and Trade (MECT) or Highly Reactive Volatile Organic Compound Emissions Cap and Trade (HECT) programs?</t>
  </si>
  <si>
    <t>Permanent Shutdown of Full Site</t>
  </si>
  <si>
    <t>Permanent Shutdown of Partial Site</t>
  </si>
  <si>
    <t xml:space="preserve">Pollution Prevention Project </t>
  </si>
  <si>
    <t>Reduction Strategy 1</t>
  </si>
  <si>
    <t>Reduction Strategy 2</t>
  </si>
  <si>
    <t>MW</t>
  </si>
  <si>
    <t>Molecular Weight</t>
  </si>
  <si>
    <t>The two consecutive years used to determine baseline emissions as specified in §101.303(b)(2)(A)-(B) and §101.303(b)(3).</t>
  </si>
  <si>
    <t>The year used to determine SIP emissions is as specified in §101.300(30)(A), unless a different year is specifically identified otherwise by the commission in the most recent SIP revision adopted after December 31, 2017.</t>
  </si>
  <si>
    <t>A facility's or mobile source's new allowable emission limit, in tpy, following implementation of an emission reduction strategy.</t>
  </si>
  <si>
    <t>The ERC Generation application submission deadline for this facility has passed.</t>
  </si>
  <si>
    <t>If not, provide the reduction date that you believe is appropriate and provide a justification for this date.</t>
  </si>
  <si>
    <t>1. Complete all applicable sections below.</t>
  </si>
  <si>
    <t xml:space="preserve">Annual fuel usage for each unit, in standard cubic feet or gallons for historical and SIP years and the higher (gross) heating value. Provide the basis and the supporting documentation for these values. </t>
  </si>
  <si>
    <t>Annual fuel usage for each unit, in standard cubic feet or gallons for historical and SIP years and the higher (gross) heating value. Provide the basis and the supporting documentation for these values.</t>
  </si>
  <si>
    <t xml:space="preserve">Annual fuel usage for each unit, in standard cubic feet or gallons including the total amount of fuel for historical and SIP years and the higher (gross) heating value. Provide the basis and the supporting documentation for these values. </t>
  </si>
  <si>
    <t xml:space="preserve">Annual flow, in standard cubic feet, of each waste stream for historical and SIP years and the higher (gross) heating value. Provide the basis and the supporting documentation for these values. </t>
  </si>
  <si>
    <t xml:space="preserve">Annual fuel usage, in standard cubic feet for historical and SIP years and the higher (gross) heating value. Provide the basis and the supporting documentation for these values. </t>
  </si>
  <si>
    <t>Annual flow rate, standard cubic feet/year, of the pilot feed and waste streams feed for historical and SIP years. Provide the basis and supporting documentation for these values.</t>
  </si>
  <si>
    <t xml:space="preserve">Activity rate, standard cubic feet/hour, for historical and SIP year for each type of controller. Provide the basis and the supporting documentation for these values. </t>
  </si>
  <si>
    <r>
      <t>This worksheet states what documentation is required to be submitted with the initial ERC Generation application in STEERS to support the emissions calculations for each facility.</t>
    </r>
    <r>
      <rPr>
        <b/>
        <sz val="11"/>
        <color theme="1"/>
        <rFont val="Arial"/>
        <family val="2"/>
      </rPr>
      <t xml:space="preserve"> Note: If all the required documentation stated in this workbook is not included with the initial application submitted in STEERS, the application may be found to be Administratively Incomplete and may be rejected.</t>
    </r>
  </si>
  <si>
    <t>RRC production logs for loading and unloading operations.</t>
  </si>
  <si>
    <t>If the facility is part of an oil and gas site, provide RRC Production Data for historical and SIP years, including all lease numbers associated with project.</t>
  </si>
  <si>
    <t>If RRC Production Data is not available, provide site specific monitoring data or site specific gas logs. If this source of production data is used, please provide an explanation as to why production data was not reported to the RRC.</t>
  </si>
  <si>
    <t>If the facility is not part of an oil and gas site, provide site specific monitoring data or site specific gas logs. If this source of production data is used, please provide an explanation as to why production data was not reported to the RRC.</t>
  </si>
  <si>
    <t>RRC Production Data for historical and SIP years, including all lease numbers associated with project.</t>
  </si>
  <si>
    <t xml:space="preserve">If unit is not equipped with CEMS, annual fuel usage for each unit, in million standard cubic feet including the total amount of fuel for historical and SIP years and the higher (gross) heating value. Provide the basis and the supporting documentation for these values. </t>
  </si>
  <si>
    <t>Annual emissions, as determined by the Continuous Emission Monitoring Systems (CEMS).</t>
  </si>
  <si>
    <t>Annual emissions, as measured by Continuous Emission Monitoring Systems (CEMS).</t>
  </si>
  <si>
    <t>Annual emissions, tpy, as measured by Continuous Emission Monitoring Systems (CEMS); total emissions from data substitution procedures and the citations used for data substitution.</t>
  </si>
  <si>
    <t>Annual emissions, as determined by a Continuous Emission Monitoring Systems (CEMS) or Predictive Emissions Monitoring Systems (PEMS).</t>
  </si>
  <si>
    <t>If applicable, annual heat input, in million British thermal units, and emissions, tpy, as measured by Continuous Emission Monitoring Systems (CEMS); total emissions from data substitution procedures and the citations used for data substitution.</t>
  </si>
  <si>
    <t>Heat input value of each stream, million British thermal units/year. Provide the basis and the supporting documentation for this value.</t>
  </si>
  <si>
    <t>Annual heat input, million British thermal units, and emissions, tpy, as measured by Continuous Emission Monitoring Systems (CEMS); total emissions from data substitution procedures and the citations used for data substitution.</t>
  </si>
  <si>
    <t>Annual heat input, million British thermal units, for historical and SIP years, and the higher (gross) heating value. Provide the basis and supporting documentation for these values.</t>
  </si>
  <si>
    <t>Annual fuel usage for each unit, in million standard cubic feet, for historical and SIP years and the higher (gross) heating value. Provide the basis and the supporting documentation for these values.</t>
  </si>
  <si>
    <t>Annual natural gas usage, in million standard cubic feet, for the historical and SIP years and the higher (gross) heating value. Provide the basis and the supporting documentation for these values.</t>
  </si>
  <si>
    <t>Annual natural gas usage, in million standard cubic feet for historical and SIP years and the higher (gross) heating value. Provide the basis and the supporting documentation for these values.</t>
  </si>
  <si>
    <t>If a CEMS or PEMS is not installed provide the fuel usage in million standard cubic feet. Provide supporting documentation for this value.</t>
  </si>
  <si>
    <t>Annual flow, in standard cubic feet, of each waste stream for historical and SIP years and the higher (gross) heating value. Provide the basis and the supporting documentation for these values.</t>
  </si>
  <si>
    <t>Annual fuel usage for each unit, in standard cubic feet, for historical and SIP years and the higher (gross) heating value. Provide the basis and the supporting documentation for these values.</t>
  </si>
  <si>
    <t>Annual fuel usage for each unit, in standard cubic feet for historical and SIP years and the higher (gross) heating value. Provide the basis and the supporting documentation for these values.</t>
  </si>
  <si>
    <t>Annual fuel usage, in standard cubic feet, for the historical and SIP years and the higher (gross) heating value. Provide the basis and the supporting documentation for these values.</t>
  </si>
  <si>
    <t>Annual flow, in standard cubic feet, of waste gas, natural gas, and fuel gas for historical and SIP years and the higher (gross) heating value for each stream. Provide the basis and the supporting documentation for these values.</t>
  </si>
  <si>
    <t>Annual fuel usage, in standard cubic feet, for the historical and SIP years and the higher (gross) heating value. Provide supporting documentation for these values.</t>
  </si>
  <si>
    <t xml:space="preserve">Fuel records for the historic and SIP years for historical and SIP years, the maximum heat rate, and the higher (gross) heating value. Provide the basis and the supporting documentation for these values. </t>
  </si>
  <si>
    <t>Percent Destructive and Removal Efficiency. Provide the basis and the supporting documentation for this value.</t>
  </si>
  <si>
    <t xml:space="preserve">Weight Percent of VOC. Provide the basis and the supporting documentation for this value. 
</t>
  </si>
  <si>
    <t>Annual diesel usage, gallons, for historical and SIP years for auxiliary diesel-fired engines in operation while barge is docked. Heat rate, pound/horsepower-hour, for each engine. Diesel density, pound/gallon.</t>
  </si>
  <si>
    <t>Information on the purge gas, including specific gravity of gas, estimated release volume per event, and number of events per year. Provide the basis and the supporting documentation for these values.</t>
  </si>
  <si>
    <t>Percent Destructive and Removal Efficiency if routed to a control device. Provide the basis and the supporting documentation for this value.</t>
  </si>
  <si>
    <t>Type of coking unit (fluid or delayed) and the feed rate, in 1,000 barrels.</t>
  </si>
  <si>
    <t>Type of coking unit (fluid or delayed); and the feed rate, in 1,000 barrels, and the controlled AP-42 emission factor for fluid coking unit.</t>
  </si>
  <si>
    <t>Provide details on the protocol for abating particulate matter emissions from fluid coking unit; if electrostatic precipitator in combination with a carbon monoxide boiler is not used, explain why the controlled AP-42 emission factor is applicable.</t>
  </si>
  <si>
    <t>Site-specific data and process knowledge should be used to establish an emission factor for delayed coking unit.</t>
  </si>
  <si>
    <t xml:space="preserve">Percent Destructive and Removal Efficiency if routed to a control device. Provide the basis and the supporting documentation for this value. </t>
  </si>
  <si>
    <t xml:space="preserve">If report not available, Mass Flowrate determined using the flow rate to the flare, which was measured, the stream molecular weight, absolute temperature, the absolute gas constant, pressure, and the conversion factor from pounds to tons. Provide the basis and the supporting documentation for these values. </t>
  </si>
  <si>
    <t>Site-specific data and process knowledge should be used to establish an emission factor for the coking unit.</t>
  </si>
  <si>
    <t>Amount of grain, tons, being handled. Emission factor, pound/ton, used to calculate total suspended particulates (TSP), fraction of TSP as PM10. If emission factor is not from AP-42, provide basis for particulate size distribution.</t>
  </si>
  <si>
    <t>Vendor specifications showing Particulate Matter control efficiency for cyclone.</t>
  </si>
  <si>
    <t>Demonstrate that waste stream to flare meets the flow and heating value requirements of 40 Code of Federal Regulation §60.18.</t>
  </si>
  <si>
    <t>Percent Destructive and Removal Efficiency of the flare. Provide the basis and the supporting documentation for this value.</t>
  </si>
  <si>
    <t>Provide the sulfur (as Hydrogen Sulfide, H2S) content in each stream and the average H2S flow rate, standard cubic feet/minute. Provide the basis and supporting documentation for these values.</t>
  </si>
  <si>
    <t xml:space="preserve">Percent Destructive and Removal Efficiency of the thermal oxidizer. Provide the basis and the supporting documentation for this value. </t>
  </si>
  <si>
    <t xml:space="preserve">Percent Destructive and Removal Efficiency of the combustor. Provide the basis and the supporting documentation for this value. </t>
  </si>
  <si>
    <t>PM10 (primary and filterable) emission rate, pound/hour (lb/hr), and coke burn-off rate, lb/hr, as determined from source test; throughput, barrels/hour.</t>
  </si>
  <si>
    <t xml:space="preserve">If the Fluid Catalytic Cracking Unit is not equipped with CEMS, emission rates (pound/hour) may be determined from source test on the unit. Provide the basis and supporting documentation for this value. The emission rates should then be correlated with throughput or coke burn-off rates to yield emission factors in units of pounds per thousands of barrels or pounds per thousands of coke burn-off. </t>
  </si>
  <si>
    <t>Annual fuel usage for each unit, in standard cubic feet for historical and SIP years and the higher (gross) heating value. Provide the basis and the supporting documentation for these values and the sulfur (as Hydrogen Sulfide) content in the stream.</t>
  </si>
  <si>
    <t>Annual natural gas usage, in million standard cubic feet, for the historical and SIP years and the higher (gross) heating value. Provide the basis and the supporting documentation for these values and the sulfur (as Hydrogen Sulfide) content in the gas stream.</t>
  </si>
  <si>
    <t>Annual flow, in standard cubic feet, of waste gas, natural gas, and fuel gas for historical and SIP years and the higher (gross) heating value for each stream. Provide the basis and the supporting documentation for these values and the sulfur (as Hydrogen Sulfide) content in each stream.</t>
  </si>
  <si>
    <t>Annual fuel usage, in standard cubic feet, for historical and SIP years and the higher (gross) heating value. Provide the basis and the supporting documentation for these values and the sulfur (as Hydrogen Sulfide) content in the fuel gas.</t>
  </si>
  <si>
    <t>Annual fuel usage for each unit, in standard cubic feet, for historical and SIP years and the higher (gross) heating value. Provide the basis and the supporting documentation for these values, and the sulfur (as Hydrogen Sulfide) content in the stream.</t>
  </si>
  <si>
    <t>Annual fuel usage for each unit, in million standard cubic feet, for historical and SIP years and the higher (gross) heating value. Provide the basis and the supporting documentation for these values and the sulfur (as Hydrogen Sulfide) content in the stream.</t>
  </si>
  <si>
    <t>Annual flow, in standard cubic feet, of fuel gas for historical and SIP years and the higher (gross) heating value for each stream. Provide the basis and the supporting documentation for these values and the sulfur (as Hydrogen Sulfide) content in each stream.</t>
  </si>
  <si>
    <t>Annual natural gas usage, in million standard cubic feet for historical and SIP years and the higher (gross) heating value. Provide the basis and the supporting documentation for these values and the sulfur (as Hydrogen Sulfide) content in the stream.</t>
  </si>
  <si>
    <t>If applicable, provide  continuous parametric monitoring systems data.</t>
  </si>
  <si>
    <t>Annual tpy of constituent applied. Provide supporting documentation for this value.</t>
  </si>
  <si>
    <t xml:space="preserve">Material Safety Data Sheet (MSDS) stating the coating solids content for each paint used during the historic and SIP years. The MSDS needs to have been issued either during or as close as possible to the  historic or SIP years. </t>
  </si>
  <si>
    <t xml:space="preserve">Material Safety Data Sheet (MSDS) stating the VOC content and % weight for each paint, solvent and thinner used during the historic and SIP years. The MSDS needs to have been issued either during or as close as possible to the  historic or SIP years. </t>
  </si>
  <si>
    <t>Activity rate, standard cubic feet/hour, for historical and SIP years. Provide the basis and supporting documentation for this value.</t>
  </si>
  <si>
    <t xml:space="preserve">Annual fuel usage for each unit, in standard cubic/feet or gallons for historical and SIP years and the higher (gross) heating value. Provide the basis and the supporting documentation for these values. </t>
  </si>
  <si>
    <t>Highly Reactive Volatile Organic Compound Emissions Cap and Trade</t>
  </si>
  <si>
    <t>H2S</t>
  </si>
  <si>
    <t>Hydrogen Sulfide</t>
  </si>
  <si>
    <t>CEMS</t>
  </si>
  <si>
    <t>Continuous Emissions Monitoring System</t>
  </si>
  <si>
    <t>PEMS</t>
  </si>
  <si>
    <t>Railroad Commission</t>
  </si>
  <si>
    <t>1. Complete the Authorization Type by Facility Table.</t>
  </si>
  <si>
    <t>B. Enter Historic Years 1 and 2 for each facility.</t>
  </si>
  <si>
    <t>C. Enter the appropriate Authorization Number or Registration Number, as appropriate.</t>
  </si>
  <si>
    <t>D. If the Type of Authorization selected is a Non-Registered Permit by Rule (PBR), enter the appropriate citation that is being claimed.</t>
  </si>
  <si>
    <t>E. If the Type of Authorization selected is a New Source Review (NSR) Permit, Standard Permit, or a Registered PBR, enter the year the permit was issued.</t>
  </si>
  <si>
    <t>G. Enter the permit project number or the planned date of reduction enforcement.</t>
  </si>
  <si>
    <t>Please answer the questions below to confirm that your application is not using one of the following ineligible reduction strategies as outlined in 30 Texas Administrative Code (TAC) 101.303(a)(2)(A)-(D) and meets the definition of a real reduction as outlined in 30 TAC §101.300(26)(A), (B) and (D).</t>
  </si>
  <si>
    <t>Heating value, British thermal units/standard cubic feet, for each stream.</t>
  </si>
  <si>
    <t>Annual fuel usage for each unit, in standard cubic feet,  for historical and SIP years, the higher (gross) heating value and heat rate (in British thermal units/hp-hr). Provide the basis and the supporting documentation for these values.</t>
  </si>
  <si>
    <t>• Title 40 CFR Part 63.</t>
  </si>
  <si>
    <t>• Title 40 CFR Part 61, and</t>
  </si>
  <si>
    <t>• Title 40 Code of Federal Regulations (CFR) Part 60,</t>
  </si>
  <si>
    <t>• Title 30 TAC Chapter 117,</t>
  </si>
  <si>
    <t>• Title 30 TAC Chapter 115,</t>
  </si>
  <si>
    <t>• Title 30 TAC Chapter 101,</t>
  </si>
  <si>
    <t>Example Table</t>
  </si>
  <si>
    <t>If Other is selected, enter a description of the VOC Speciation Source.</t>
  </si>
  <si>
    <t>I. If you selected that you did not agree with the reduction date determined by the workbook, write the reduction date that you believe is correct and provide a justification for the use of this date (text limit is 200 characters).</t>
  </si>
  <si>
    <t>Emission Supporting Doc Tab</t>
  </si>
  <si>
    <t>VOC Speciation Tab</t>
  </si>
  <si>
    <t>Custom Dropdowns for Emissions Documents Page</t>
  </si>
  <si>
    <t>Representative Tab</t>
  </si>
  <si>
    <t>A</t>
  </si>
  <si>
    <t>B</t>
  </si>
  <si>
    <t>C</t>
  </si>
  <si>
    <t>D</t>
  </si>
  <si>
    <t>E</t>
  </si>
  <si>
    <t>List</t>
  </si>
  <si>
    <t>2. If the reduction has been made enforceable, submit supporting documentation that demonstrates that the reduction has already been made enforceable with the initial application.</t>
  </si>
  <si>
    <t>Guidance:</t>
  </si>
  <si>
    <t>General Worksheet. Press UP or DOWN ARROW in column A to read through the document. Note: The text is broken into multiple cells for ease of reading.</t>
  </si>
  <si>
    <r>
      <t xml:space="preserve">2. Sections of the workbook which are not applicable for the project will be grayed out as data is entered. For example, answering "No" to "Are you requesting to generate VOC ERCs?" will gray out sections of the workbook required only for generating volatile organic compounds (VOC) ERCs. Note: </t>
    </r>
    <r>
      <rPr>
        <sz val="11"/>
        <rFont val="Arial"/>
        <family val="2"/>
      </rPr>
      <t>All text in the grayed out worksheet will not be visible.</t>
    </r>
  </si>
  <si>
    <t>DRE</t>
  </si>
  <si>
    <t>Destructive and Removal Efficiency</t>
  </si>
  <si>
    <t>FCCU</t>
  </si>
  <si>
    <t>Predictive Emissions Monitoring System</t>
  </si>
  <si>
    <t>scf</t>
  </si>
  <si>
    <t>Standard Cubic Feet</t>
  </si>
  <si>
    <t>MMBtu</t>
  </si>
  <si>
    <t>Million British Thermal Units</t>
  </si>
  <si>
    <t>MMscf</t>
  </si>
  <si>
    <t>Million Standard Cubic Feet</t>
  </si>
  <si>
    <t>4. If the VOC Speciation Source is Other, enter a description of the VOC Speciation Source being used in the appropriate row of column D (text limit is 200 characters). Selecting Other as the VOC Speciation Source may slow down the processing of the application.</t>
  </si>
  <si>
    <t>Installation of Pollution Control Equipment</t>
  </si>
  <si>
    <t>Other Method that is approved by the Executive Director</t>
  </si>
  <si>
    <t>VOC Speciation Source</t>
  </si>
  <si>
    <t>Please describe the reduction strategy (text limit is 200 characters).</t>
  </si>
  <si>
    <t>Please describe the second reduction strategy (text limit is 200 characters).</t>
  </si>
  <si>
    <t>Based on the dates provided above, does the site qualify for the 72 month Oil &amp; Gas incentive, per §101.303(d)(1)(C)? If Yes, the reduction date is the well plugging date.</t>
  </si>
  <si>
    <t>Company or Legal Name (text limit is 100 characters):</t>
  </si>
  <si>
    <t>A. Enter the FIN and Emission Point Number (EPN) as it will appear in the STEERS ERC Generation application (text limit is 30 characters for each entry).</t>
  </si>
  <si>
    <t>30 TAC §101.300</t>
  </si>
  <si>
    <t>G. Provide the appropriate date for each of the questions related to determining the reduction date. If the date is unknown, enter N/A.</t>
  </si>
  <si>
    <t>Full Permanent Shutdown of Oil and Gas Production Site</t>
  </si>
  <si>
    <t>Is this site an EGF that reported to the Environmental Protection Agency (EPA) Acid Rain Program during the State Implementation Plan (SIP) Year?</t>
  </si>
  <si>
    <t>If 'Other Method that is approved by the Executive Director' is selected, have you already obtained approval to use this reduction strategy from the TCEQ Executive Director?</t>
  </si>
  <si>
    <t>Include Well Plugging Reports stamped as received by the Railroad Commission (RRC) of Texas with the STEERS application.</t>
  </si>
  <si>
    <t>Include as attachment to the STEERS application.</t>
  </si>
  <si>
    <t>Did the site emit more than 10 tons per year (tpy) of VOC or 25 tpy of nitrogen oxides (NOx) during the SIP year?</t>
  </si>
  <si>
    <t>1. Complete the Site Information Questions. If the Cap and Trade Program and/or the Full Permanent Shutdown of Oil and Gas Production Site sections are grayed out, you do not need to provide information for that section and you can proceed to the next section not grayed out.</t>
  </si>
  <si>
    <t>C. If the Equipment Type selected is Other, enter a description of the equipment in the Description of Equipment Type column (D) (text limit is 200 characters).</t>
  </si>
  <si>
    <t>A. Select the appropriate Rule Chapter and Subsection from the drop-downs. If the Regulation is Other, enter the Regulation being used in column E (Explanation).</t>
  </si>
  <si>
    <t>F. Select Yes or No from the drop-down to acknowledge if the reduction has been made enforceable.</t>
  </si>
  <si>
    <t>1. Complete all required sections leaving no blanks. You may use the "tab" button or the arrow keys to move to the next available cell. Use "enter" to move down a line. Note: Drop-downs are case-sensitive. To delete an answer, press the "delete" button.</t>
  </si>
  <si>
    <t>H. Select Yes or No from the drop-down as to whether you agree with the reduction date that the workbook has determined for each FIN.</t>
  </si>
  <si>
    <t>B. Select the appropriate Equipment Type from the drop-down for each FIN.</t>
  </si>
  <si>
    <t>E. Select whether the FIN is subject to either the MECT or HECT programs. Select Yes or No from the drop-downs to enter the appropriate information for that facility. If the MECT and HECT Questions are grayed out, you do not need to provide any additional information and can proceed to the next column not grayed out.</t>
  </si>
  <si>
    <t>F. Select the appropriate reduction strategy from the drop-down list for each facility.</t>
  </si>
  <si>
    <t>2. Select Yes or No from the drop-down to acknowledge the requested supporting documentation will be included with the initial application submission.</t>
  </si>
  <si>
    <t>4. Select Yes or No from the drop-down to acknowledge if the listed Representative Site Analysis Support Documents have been attached.</t>
  </si>
  <si>
    <t>This worksheet allows companies to state what type of VOC speciation they are using to quantify their emissions for each facility. This worksheet does not need to be completed if VOC ERCs are not being requested to be generated as indicated on the Facility Information Worksheet.</t>
  </si>
  <si>
    <t>3. For the VOC Speciation Source, select the appropriate VOC Speciation Source from the drop-down list. The options in the drop-down list are specific for each equipment type and have been chosen based on what is considered appropriate for each equipment type by the EBT Team.</t>
  </si>
  <si>
    <t>7. Select Yes or No from the drop-down to acknowledge if the listed supporting documentation has been attached.</t>
  </si>
  <si>
    <t>1. Select the FIN and EPN from the drop-down list for each facility requesting VOC ERCs in the FIN and EPN column in the VOC Speciation table.</t>
  </si>
  <si>
    <t>If Other is selected, provide Justification for the VOC Speciation Source.</t>
  </si>
  <si>
    <t>This worksheet allows companies to justify their use of a Representative Site Analysis for each facility. This worksheet does not need to be completed if VOC ERCs are not being requested to be generated as indicated on the Facility Information Worksheet and no FINs are using a Representative Site Analysis as its VOC Speciation Source on the VOC Speciation worksheet.</t>
  </si>
  <si>
    <t>1. Select Yes or No for each of the three listed questions for each facility using a Representative Site Analysis for their VOC speciation in the Representative Site Analysis table below.</t>
  </si>
  <si>
    <t>Note: If a site is still active and it does not have a Site Specific Analysis, one may be required to be obtained for the purposes of determining the VOC speciation profile for ERC Generation purposes.</t>
  </si>
  <si>
    <t>I Disagree</t>
  </si>
  <si>
    <t>Non-Reporting Point Sources are not an eligible generator category under 30 Texas Administrative Code (TAC) §101.302(b). Stop here and do not proceed further.</t>
  </si>
  <si>
    <t>Please contact the EBT Team at ebt@tceq.texas.gov to set up a pre-application meeting to discuss this project and the proposed reduction strategy prior to submitting your ERC Generation application. Do not submit this project without TCEQ Executive Director approval of your reduction strategy.</t>
  </si>
  <si>
    <t>Per 30 Texas Administrative Code (TAC) §101.302(a)(1), emission credits may only be generated in an area designated as nonattainment from a reduction of a criteria pollutant, excluding lead, or a precursor of a criteria pollutant. Stop here and do not proceed further.</t>
  </si>
  <si>
    <t>The reduction strategy is either ineligible, per 30 TAC §101.303(a)(2)(A)-(D), or does not meet the definition of a real reduction, per 30 TAC §101.300(26)(A), (B) and (D). Stop here and do not proceed further.</t>
  </si>
  <si>
    <t>I certify that I am authorized to make this submission on behalf of the owners and operators of the site(s) and facilities included in this submission. I certify that I have knowledge of the information in this submission and any attachments, and that, based on my knowledge and belief formed after reasonable inquiry, the information is true, accurate, and complete. I acknowledge that I have read and understand Texas Water Code (TWC) §7.177–7.183, which define criminal offenses for certain violations, including intentionally or knowingly making or causing to be made false material statements or representations in this application, and TWC §7.187, pertaining to criminal penalties. Additionally, I understand that TWC §5.102 and Texas Health and Safety Code §382.002 authorize the TCEQ to carry out and enforce its rules and associated duties, including the duty to take enforcement actions if these rules are violated.</t>
  </si>
  <si>
    <t>Stack Test Results Summaries. Provide the summary pages which should include site identification, EPN data and the emission factors. If engines were not tested, provide vendor emission factors.</t>
  </si>
  <si>
    <t>Documentation 1</t>
  </si>
  <si>
    <t>Documentation 2</t>
  </si>
  <si>
    <t>Documentation 3</t>
  </si>
  <si>
    <t>Documentation 4</t>
  </si>
  <si>
    <t>Documentation 5</t>
  </si>
  <si>
    <t>Documentation 6</t>
  </si>
  <si>
    <t>Documentation 7</t>
  </si>
  <si>
    <t>Documentation 8</t>
  </si>
  <si>
    <t>Documentation 9</t>
  </si>
  <si>
    <t>Provide the basis for this VOC Speciation Source and the documentation to support the speciated VOC content.</t>
  </si>
  <si>
    <t>All comments added in this column by the applicant should be deleted prior to application submittal.</t>
  </si>
  <si>
    <t>Please include a copy of the W-3 form for each well that has been plugged. The W-3 should include a stamp showing that the completed form was received by the RRC.</t>
  </si>
  <si>
    <t>• Any regulations that a company is aware of that each facility should comply with. This includes, but is not limited to, regulations under the following State and Federal rules:</t>
  </si>
  <si>
    <t>Should meet the limits of 40 Code of Federal Regulation Part 60 Subpart F.</t>
  </si>
  <si>
    <t>Should meet the limits of 40 Code of Federal Regulation Part 63 Subpart LLL.</t>
  </si>
  <si>
    <t>3. Please leave grayed out data entry cells empty. If prior responses are revised and a section grays out based on the updated responses, delete the responses in the data entry cells that are now grayed out prior to moving forward in the workbook. Failure to delete this data may lead to issues with the functionality of the workbook.</t>
  </si>
  <si>
    <t>Click here to go to the General Worksheet.</t>
  </si>
  <si>
    <t xml:space="preserve">This cell is intentionally left blank. </t>
  </si>
  <si>
    <t>Click here to go to the Facility Information Worksheet.</t>
  </si>
  <si>
    <t>Click here to go to the Emission Supporting Documents Worksheet.</t>
  </si>
  <si>
    <t>Click here to go to the Permitting Worksheet.</t>
  </si>
  <si>
    <t>Click here to go to the Regulations Worksheet.</t>
  </si>
  <si>
    <t>Click here to go to the VOC Speciation Worksheet.</t>
  </si>
  <si>
    <t>Click here to go to the Representative Site Analysis Worksheet.</t>
  </si>
  <si>
    <t>Click here to go to the Glossary Worksheet.</t>
  </si>
  <si>
    <t>Click here to go to the Acronyms Worksheet.</t>
  </si>
  <si>
    <t xml:space="preserve">Stack Test Results Summary. Provide the summary page which should include site name, EPN data and the emission factor. If the summary page does not include this information, please provide the full stack test report. </t>
  </si>
  <si>
    <t>Stack Test Results Summary. Provide the summary page which should include site name, EPN data and the emission factor. If the summary page does not include this information, please provide the full stack test report.</t>
  </si>
  <si>
    <r>
      <t xml:space="preserve">This worksheet allows the company to state the facilities that are being included in the application and each facilities' equipment type and reduction date. Note: </t>
    </r>
    <r>
      <rPr>
        <sz val="11"/>
        <rFont val="Arial"/>
        <family val="2"/>
      </rPr>
      <t>The application to generate ERCs must be submitted to TCEQ within two years of the reduction date. Documentation to support the reduction date for each facility must also be submitted with the initial application.</t>
    </r>
  </si>
  <si>
    <t>D. Enter an explanation as to how the FIN complies with or is exempt from the citation (text limit is 200 characters). See Example Table for guidance.</t>
  </si>
  <si>
    <t>Hidden!$A$73</t>
  </si>
  <si>
    <t>FIN DEHY and EPN Glycol Vent</t>
  </si>
  <si>
    <t>115.121(a)(1)</t>
  </si>
  <si>
    <t>The vent is exempt from this citation because the vent stream gas has combined weight of VOCs of less than 100 lbs in any continuous 24-hr period (115.127(a)(2)(A)). Supporting documentation attached.</t>
  </si>
  <si>
    <t>Please submit the following application materials with the application:</t>
  </si>
  <si>
    <t xml:space="preserve">B. Enter the appropriate Citation (text limit is 30 characters). </t>
  </si>
  <si>
    <t>Historical Year 1</t>
  </si>
  <si>
    <t>Historical Year 2</t>
  </si>
  <si>
    <t>Note If a site specific analysis is available for a FIN, please use it as the VOC Speciation Source rather than a Representative Site Analysis.</t>
  </si>
  <si>
    <t>5. Include a justification if you have selected Other as the VOC Speciation Source type for a FIN. Enter the justification in the appropriate row of column E. Please include in this justification the reason that this VOC Speciation Source is being used and why testing data is either not available or being used (text limit is 200 characters).</t>
  </si>
  <si>
    <t>Customer Number (CN), include the CN in front of the 9-digit number:</t>
  </si>
  <si>
    <t>Regulated Entity Number (RN), include the RN in front of the 9-digit number:</t>
  </si>
  <si>
    <t>EBT Portfolio Number, include the P in front of the 4-digit number:
Contact the EBT Team to acquire a portfolio number if you do not already have one.</t>
  </si>
  <si>
    <t>Manufacture's Data</t>
  </si>
  <si>
    <t xml:space="preserve">Note: Please resubmit any attachments that are required to be submitted as part of an ERC Generation project that have been previously submitted to TCEQ, such as for an air permit application or for an EIQ, with this application. </t>
  </si>
  <si>
    <t>Year of Permit Issuance or Year Non-Registered PBR First Claimed</t>
  </si>
  <si>
    <t>No. 
Stop here and do not proceed further for this facility.</t>
  </si>
  <si>
    <t xml:space="preserve">Provide a copy of the Stack Test Results Summary. The summary page which should include site name, EPN data, the emission factor and the VOC speciation list. If the summary page does not include this information, please provide the full stack test report. </t>
  </si>
  <si>
    <t>Manufacturer's data.</t>
  </si>
  <si>
    <t>Are any of the reductions in this application from lowering the allowable emission limit in a permit without a physical change or change in method of operation?</t>
  </si>
  <si>
    <t>Are any of the reductions in this application from shifting a vent gas stream or other pollution or waste stream to another site?</t>
  </si>
  <si>
    <t>A. Select the appropriate FIN and EPN and Type of Authorization from the drop-downs.</t>
  </si>
  <si>
    <t>C. Select the appropriate FIN and EPN that this citation applies to.</t>
  </si>
  <si>
    <t>Has the well(s) been plugged?</t>
  </si>
  <si>
    <t>What date was the well plugged according to the Railroad Commission W-3 Form? (If more than one well was plugged, enter the most recent plugging date.)
If the well has not been plugged, enter the anticipated plugging date.</t>
  </si>
  <si>
    <t>What does the TCEQ consider the reduction date?</t>
  </si>
  <si>
    <t>D. Select the appropriate ERC pollutant type for each FIN. E.g., if you are wanting to generate VOC ERCs for a particular FIN, you would select Yes from the drop-down in the VOC column and No from the drop-down in any other pollutant column that is not grayed out.</t>
  </si>
  <si>
    <r>
      <rPr>
        <b/>
        <sz val="11"/>
        <rFont val="Arial"/>
        <family val="2"/>
      </rPr>
      <t xml:space="preserve">Accessibility Disclaimer: </t>
    </r>
    <r>
      <rPr>
        <sz val="11"/>
        <rFont val="Arial"/>
        <family val="2"/>
      </rPr>
      <t xml:space="preserve">This workbook contains cells that have been intentionally left blank. </t>
    </r>
  </si>
  <si>
    <t>5. If No is selected, acknowledging that the requested supporting documentation will not be included in the application, please provide an explanation as to why.</t>
  </si>
  <si>
    <t>8. If No is selected, acknowledging that the requested supporting documentation will not be included in the application, please provide an explanation as to why.</t>
  </si>
  <si>
    <t>Emission Supporting Docs</t>
  </si>
  <si>
    <t>3. If a required supporting documentation is not attached, please provide justification in the designated cell in column V that the required document is not applicable to the project. The cell will remain red until a justification is provided.</t>
  </si>
  <si>
    <t>No. Provide a justification in column V of this row that the required document is not applicable to the project.</t>
  </si>
  <si>
    <t>Provide justification that the required document(s) are not applicable to the project.</t>
  </si>
  <si>
    <t>A. Company and Site Information</t>
  </si>
  <si>
    <t>Subpart GG</t>
  </si>
  <si>
    <t>Subpart GGGG</t>
  </si>
  <si>
    <t>Subpart GGGGG</t>
  </si>
  <si>
    <t>Subpart HHHH</t>
  </si>
  <si>
    <t>Subpart HHHHH</t>
  </si>
  <si>
    <t>Subpart II</t>
  </si>
  <si>
    <t>Subpart III</t>
  </si>
  <si>
    <t>Subpart JJ</t>
  </si>
  <si>
    <t>Subpart JJJJJ</t>
  </si>
  <si>
    <t>Subpart KK</t>
  </si>
  <si>
    <t>Subpart LLL</t>
  </si>
  <si>
    <t>Subpart NNNN</t>
  </si>
  <si>
    <t>Subpart NNNNN</t>
  </si>
  <si>
    <t>Subpart OOOOOO</t>
  </si>
  <si>
    <t>Subpart PPPP</t>
  </si>
  <si>
    <t>Subpart PPPPPP</t>
  </si>
  <si>
    <t>Subpart Ba</t>
  </si>
  <si>
    <t>Subpart Cb</t>
  </si>
  <si>
    <t>Subpart Cc</t>
  </si>
  <si>
    <t>Subpart Cd</t>
  </si>
  <si>
    <t>Subpart Ce</t>
  </si>
  <si>
    <t>Subpart Cf</t>
  </si>
  <si>
    <t>Subpart Da</t>
  </si>
  <si>
    <t>Subpart Db</t>
  </si>
  <si>
    <t>Subpart Dc</t>
  </si>
  <si>
    <t>Subpart Ea</t>
  </si>
  <si>
    <t>Subpart Eb</t>
  </si>
  <si>
    <t>Subpart Ec</t>
  </si>
  <si>
    <t>Subpart Ga</t>
  </si>
  <si>
    <t>Subpart Ja</t>
  </si>
  <si>
    <t>Subpart Ka</t>
  </si>
  <si>
    <t>Subpart Kb</t>
  </si>
  <si>
    <t>Subpart Na</t>
  </si>
  <si>
    <t>Subchapter B Division 7</t>
  </si>
  <si>
    <t>Please describe the industry type (text limit is 100 characters):</t>
  </si>
  <si>
    <t>Did the site report to Emissions Inventory during the 2019 control period?</t>
  </si>
  <si>
    <t>Other Point Sources</t>
  </si>
  <si>
    <t>Oil &amp; Gas Area Sources</t>
  </si>
  <si>
    <t>All Other Area Sources</t>
  </si>
  <si>
    <t>Mobile Sources</t>
  </si>
  <si>
    <t>Subpart La</t>
  </si>
  <si>
    <t>Subpart AAa</t>
  </si>
  <si>
    <t>Subpart AAb</t>
  </si>
  <si>
    <t>Subpart BBa</t>
  </si>
  <si>
    <t>Subpart MMa</t>
  </si>
  <si>
    <t>Subpart VVa</t>
  </si>
  <si>
    <t>Subpart GGGa</t>
  </si>
  <si>
    <t>Subpart TTTa</t>
  </si>
  <si>
    <t>Subpart OOOOa</t>
  </si>
  <si>
    <t>Subpart OOOOb</t>
  </si>
  <si>
    <t>Subpart OOOOc</t>
  </si>
  <si>
    <t>Subpart UUUUa</t>
  </si>
  <si>
    <t>If applicable, what was the implementation effective date, specified in the permit authorization, for the process change to come into effect?</t>
  </si>
  <si>
    <t>If applicable, what was the implementation effective date that the permit authorization, related to the pollution prevention project, came into effect?</t>
  </si>
  <si>
    <t>If applicable, what was the implementation effective date, specified in the permit authorization, for the installation of the pollution control equipment to come into effect?</t>
  </si>
  <si>
    <t>This workbook is a tool available for point and area source ERC Generation projects to streamline the review process. This workbook is required for all point source, area source, and electric generation facility ERC Generation applications.</t>
  </si>
  <si>
    <t>https://send.tceq.texas.gov/img/help.html</t>
  </si>
  <si>
    <t>5. Submit all spreadsheet files as an electronic workbook (such as Excel) with all formulas viewable for review (rather than a 
    PDF, for example).</t>
  </si>
  <si>
    <t xml:space="preserve">6. If the attachment(s) for initial submittals cannot be submitted through STEERS for one of the reasons listed above, they must be combined into a single PDF and submitted through email or through TCEQ Send. </t>
  </si>
  <si>
    <t xml:space="preserve">See the link below for additional informaiton about submitting via TCEQ Send: </t>
  </si>
  <si>
    <t xml:space="preserve">8. Please resubmit any attachments that are required to be submitted as part of an ERC Generation project that have been previously submitted to TCEQ, such as for an air permit application or for an emissions inventory questionnaire (EIQ), with the ERC Generation application. 
</t>
  </si>
  <si>
    <t>a) You must submit all attachments through the State of Texas Environmental Electronic Reporting System (STEERS) as part of your ERC application unless:</t>
  </si>
  <si>
    <r>
      <t xml:space="preserve">4. </t>
    </r>
    <r>
      <rPr>
        <b/>
        <sz val="11"/>
        <color rgb="FFC00000"/>
        <rFont val="Arial"/>
        <family val="2"/>
      </rPr>
      <t>All application attachments must be submitted electronically</t>
    </r>
    <r>
      <rPr>
        <sz val="11"/>
        <color theme="1"/>
        <rFont val="Arial"/>
        <family val="2"/>
      </rPr>
      <t xml:space="preserve">. Hard copy courtesy copies are not needed. Here are some tips:
</t>
    </r>
  </si>
  <si>
    <t>i) the total attachments exceed 20 MB, or</t>
  </si>
  <si>
    <t>ii) the file type is not accepted (accepted file types are xls, xlsm, xlsx, txt, pdf, doc, docx, wpd, csv, xml, jpg, gif, tif, and jpeg).</t>
  </si>
  <si>
    <r>
      <t xml:space="preserve">7. </t>
    </r>
    <r>
      <rPr>
        <b/>
        <sz val="11"/>
        <color rgb="FFC00000"/>
        <rFont val="Arial"/>
        <family val="2"/>
      </rPr>
      <t xml:space="preserve">Confidential files: </t>
    </r>
    <r>
      <rPr>
        <sz val="11"/>
        <rFont val="Arial"/>
        <family val="2"/>
      </rPr>
      <t xml:space="preserve">No confidential information is to be submitted as part of an ERC Generation project. </t>
    </r>
  </si>
  <si>
    <t>9. Updates may be required throughout the review process. Please submit updated files electronically. Be sure to change the headers accordingly.</t>
  </si>
  <si>
    <t>10. Updated workbooks can be submitted electronically via email to the appropriate project manager.</t>
  </si>
  <si>
    <t>TCEQ - 20948 Version 2.0 - Rev. X/26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</si>
</sst>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1"/>
      <name val="Arial"/>
      <family val="2"/>
    </font>
    <font>
      <sz val="11"/>
      <color theme="1"/>
      <name val="Arial"/>
      <family val="2"/>
    </font>
    <font>
      <b/>
      <sz val="14"/>
      <color rgb="FF000000"/>
      <name val="Arial"/>
      <family val="2"/>
    </font>
    <font>
      <sz val="11"/>
      <name val="Arial"/>
      <family val="2"/>
    </font>
    <font>
      <sz val="11"/>
      <color rgb="FF000000"/>
      <name val="Arial"/>
      <family val="2"/>
    </font>
    <font>
      <b/>
      <sz val="11"/>
      <color theme="1"/>
      <name val="Arial"/>
      <family val="2"/>
    </font>
    <font>
      <i/>
      <sz val="11"/>
      <color rgb="FF000000"/>
      <name val="Arial"/>
      <family val="2"/>
    </font>
    <font>
      <b/>
      <sz val="11"/>
      <name val="Arial"/>
      <family val="2"/>
    </font>
    <font>
      <u/>
      <sz val="11"/>
      <color theme="10"/>
      <name val="Calibri"/>
      <family val="2"/>
      <scheme val="minor"/>
    </font>
    <font>
      <u/>
      <sz val="11"/>
      <color theme="10"/>
      <name val="Arial"/>
      <family val="2"/>
    </font>
    <font>
      <sz val="11"/>
      <color theme="0"/>
      <name val="Arial"/>
      <family val="2"/>
    </font>
    <font>
      <sz val="8"/>
      <name val="Calibri"/>
      <family val="2"/>
      <scheme val="minor"/>
    </font>
    <font>
      <u/>
      <sz val="11"/>
      <color theme="0"/>
      <name val="Arial"/>
      <family val="2"/>
    </font>
    <font>
      <b/>
      <sz val="11"/>
      <color rgb="FF000000"/>
      <name val="Arial"/>
      <family val="2"/>
    </font>
    <font>
      <u/>
      <sz val="11"/>
      <color theme="1"/>
      <name val="Arial"/>
      <family val="2"/>
    </font>
    <font>
      <sz val="11"/>
      <color theme="0" tint="-0.499984740745262"/>
      <name val="Arial"/>
      <family val="2"/>
    </font>
    <font>
      <b/>
      <u/>
      <sz val="11"/>
      <color theme="0" tint="-0.499984740745262"/>
      <name val="Arial"/>
      <family val="2"/>
    </font>
    <font>
      <b/>
      <sz val="14"/>
      <color theme="0" tint="-0.14999847407452621"/>
      <name val="Arial"/>
      <family val="2"/>
    </font>
    <font>
      <sz val="11"/>
      <color theme="0" tint="-0.14999847407452621"/>
      <name val="Arial"/>
      <family val="2"/>
    </font>
    <font>
      <u/>
      <sz val="11"/>
      <color theme="0" tint="-0.499984740745262"/>
      <name val="Arial"/>
      <family val="2"/>
    </font>
    <font>
      <b/>
      <sz val="11"/>
      <color rgb="FFC00000"/>
      <name val="Arial"/>
      <family val="2"/>
    </font>
    <font>
      <strike/>
      <sz val="11"/>
      <color theme="1"/>
      <name val="Arial"/>
      <family val="2"/>
    </font>
    <font>
      <sz val="11"/>
      <color rgb="FF171717"/>
      <name val="Consolas"/>
      <family val="3"/>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
      <patternFill patternType="solid">
        <fgColor theme="2" tint="-9.9978637043366805E-2"/>
        <bgColor indexed="64"/>
      </patternFill>
    </fill>
    <fill>
      <patternFill patternType="solid">
        <fgColor theme="1"/>
        <bgColor indexed="64"/>
      </patternFill>
    </fill>
    <fill>
      <patternFill patternType="solid">
        <fgColor theme="7" tint="0.79998168889431442"/>
        <bgColor indexed="64"/>
      </patternFill>
    </fill>
    <fill>
      <patternFill patternType="solid">
        <fgColor rgb="FF808080"/>
        <bgColor indexed="64"/>
      </patternFill>
    </fill>
    <fill>
      <patternFill patternType="solid">
        <fgColor theme="0" tint="-0.499984740745262"/>
        <bgColor indexed="64"/>
      </patternFill>
    </fill>
    <fill>
      <patternFill patternType="solid">
        <fgColor rgb="FF92D050"/>
        <bgColor indexed="64"/>
      </patternFill>
    </fill>
    <fill>
      <patternFill patternType="solid">
        <fgColor theme="0" tint="-0.34998626667073579"/>
        <bgColor indexed="64"/>
      </patternFill>
    </fill>
  </fills>
  <borders count="106">
    <border>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top/>
      <bottom style="thin">
        <color theme="0"/>
      </bottom>
      <diagonal/>
    </border>
    <border>
      <left/>
      <right/>
      <top style="thin">
        <color theme="0"/>
      </top>
      <bottom style="thin">
        <color theme="0"/>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bottom/>
      <diagonal/>
    </border>
    <border>
      <left style="medium">
        <color indexed="64"/>
      </left>
      <right/>
      <top style="thin">
        <color indexed="64"/>
      </top>
      <bottom style="thin">
        <color theme="0"/>
      </bottom>
      <diagonal/>
    </border>
    <border>
      <left style="thin">
        <color indexed="64"/>
      </left>
      <right/>
      <top style="thin">
        <color indexed="64"/>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style="medium">
        <color indexed="64"/>
      </left>
      <right style="medium">
        <color indexed="64"/>
      </right>
      <top style="medium">
        <color indexed="64"/>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top style="medium">
        <color theme="0"/>
      </top>
      <bottom style="medium">
        <color theme="0"/>
      </bottom>
      <diagonal/>
    </border>
    <border>
      <left/>
      <right/>
      <top style="medium">
        <color theme="0"/>
      </top>
      <bottom style="medium">
        <color theme="0"/>
      </bottom>
      <diagonal/>
    </border>
    <border>
      <left style="thin">
        <color indexed="64"/>
      </left>
      <right style="thin">
        <color indexed="64"/>
      </right>
      <top/>
      <bottom/>
      <diagonal/>
    </border>
    <border>
      <left style="medium">
        <color indexed="64"/>
      </left>
      <right style="medium">
        <color indexed="64"/>
      </right>
      <top style="thin">
        <color theme="0"/>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theme="0"/>
      </bottom>
      <diagonal/>
    </border>
    <border>
      <left/>
      <right/>
      <top style="medium">
        <color indexed="64"/>
      </top>
      <bottom style="medium">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top style="thin">
        <color theme="0"/>
      </top>
      <bottom style="thin">
        <color indexed="64"/>
      </bottom>
      <diagonal/>
    </border>
    <border>
      <left style="thin">
        <color indexed="64"/>
      </left>
      <right style="medium">
        <color indexed="64"/>
      </right>
      <top style="thin">
        <color indexed="64"/>
      </top>
      <bottom style="thin">
        <color theme="0"/>
      </bottom>
      <diagonal/>
    </border>
    <border>
      <left style="thin">
        <color indexed="64"/>
      </left>
      <right style="medium">
        <color indexed="64"/>
      </right>
      <top style="thin">
        <color theme="0"/>
      </top>
      <bottom style="thin">
        <color indexed="64"/>
      </bottom>
      <diagonal/>
    </border>
    <border>
      <left style="thin">
        <color indexed="64"/>
      </left>
      <right style="medium">
        <color indexed="64"/>
      </right>
      <top/>
      <bottom style="medium">
        <color indexed="64"/>
      </bottom>
      <diagonal/>
    </border>
    <border>
      <left style="medium">
        <color indexed="64"/>
      </left>
      <right/>
      <top style="medium">
        <color theme="0"/>
      </top>
      <bottom style="medium">
        <color indexed="64"/>
      </bottom>
      <diagonal/>
    </border>
    <border>
      <left/>
      <right/>
      <top style="medium">
        <color theme="0"/>
      </top>
      <bottom style="medium">
        <color indexed="64"/>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bottom style="thin">
        <color theme="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theme="0"/>
      </bottom>
      <diagonal/>
    </border>
    <border>
      <left/>
      <right style="thin">
        <color theme="0"/>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bottom/>
      <diagonal/>
    </border>
    <border>
      <left/>
      <right style="thin">
        <color theme="0"/>
      </right>
      <top/>
      <bottom style="medium">
        <color indexed="64"/>
      </bottom>
      <diagonal/>
    </border>
    <border>
      <left style="thin">
        <color theme="0"/>
      </left>
      <right/>
      <top/>
      <bottom style="medium">
        <color indexed="64"/>
      </bottom>
      <diagonal/>
    </border>
    <border>
      <left/>
      <right style="medium">
        <color theme="0"/>
      </right>
      <top/>
      <bottom style="medium">
        <color indexed="64"/>
      </bottom>
      <diagonal/>
    </border>
    <border>
      <left/>
      <right style="medium">
        <color theme="0"/>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medium">
        <color indexed="64"/>
      </bottom>
      <diagonal/>
    </border>
    <border>
      <left/>
      <right/>
      <top/>
      <bottom style="thin">
        <color indexed="64"/>
      </bottom>
      <diagonal/>
    </border>
    <border>
      <left/>
      <right/>
      <top style="thin">
        <color indexed="64"/>
      </top>
      <bottom style="medium">
        <color indexed="64"/>
      </bottom>
      <diagonal/>
    </border>
    <border>
      <left style="thin">
        <color theme="0"/>
      </left>
      <right/>
      <top style="medium">
        <color indexed="64"/>
      </top>
      <bottom/>
      <diagonal/>
    </border>
    <border>
      <left style="medium">
        <color theme="0"/>
      </left>
      <right/>
      <top style="medium">
        <color indexed="64"/>
      </top>
      <bottom/>
      <diagonal/>
    </border>
  </borders>
  <cellStyleXfs count="3">
    <xf numFmtId="0" fontId="0" fillId="0" borderId="0"/>
    <xf numFmtId="0" fontId="9" fillId="0" borderId="0" applyNumberFormat="0" applyFill="0" applyBorder="0" applyAlignment="0" applyProtection="0"/>
    <xf numFmtId="0" fontId="4" fillId="0" borderId="23" applyFill="0">
      <alignment horizontal="left" vertical="top" wrapText="1"/>
    </xf>
  </cellStyleXfs>
  <cellXfs count="503">
    <xf numFmtId="0" fontId="0" fillId="0" borderId="0" xfId="0"/>
    <xf numFmtId="0" fontId="2" fillId="0" borderId="66" xfId="0" applyFont="1" applyBorder="1" applyAlignment="1">
      <alignment horizontal="left" vertical="top" wrapText="1"/>
    </xf>
    <xf numFmtId="0" fontId="2" fillId="0" borderId="2" xfId="0" applyFont="1" applyBorder="1" applyAlignment="1">
      <alignment horizontal="left" vertical="top"/>
    </xf>
    <xf numFmtId="0" fontId="2" fillId="0" borderId="36" xfId="0" applyFont="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vertical="top"/>
    </xf>
    <xf numFmtId="0" fontId="2" fillId="2" borderId="55" xfId="0" applyFont="1" applyFill="1" applyBorder="1" applyAlignment="1">
      <alignment horizontal="left" vertical="top" wrapText="1"/>
    </xf>
    <xf numFmtId="0" fontId="2" fillId="2" borderId="60" xfId="0" applyFont="1" applyFill="1" applyBorder="1" applyAlignment="1">
      <alignment horizontal="left" vertical="top" wrapText="1"/>
    </xf>
    <xf numFmtId="0" fontId="2" fillId="0" borderId="1" xfId="0" applyFont="1" applyBorder="1" applyAlignment="1">
      <alignment horizontal="left" vertical="top" wrapText="1"/>
    </xf>
    <xf numFmtId="0" fontId="2" fillId="7" borderId="36" xfId="0" applyFont="1" applyFill="1" applyBorder="1" applyAlignment="1" applyProtection="1">
      <alignment horizontal="left" vertical="top" wrapText="1"/>
      <protection locked="0"/>
    </xf>
    <xf numFmtId="0" fontId="2" fillId="2" borderId="1" xfId="0" applyFont="1" applyFill="1" applyBorder="1" applyAlignment="1">
      <alignment horizontal="left" vertical="top" wrapText="1"/>
    </xf>
    <xf numFmtId="0" fontId="2" fillId="0" borderId="48" xfId="0" applyFont="1" applyBorder="1" applyAlignment="1">
      <alignment horizontal="left" vertical="top" wrapText="1"/>
    </xf>
    <xf numFmtId="0" fontId="2" fillId="7" borderId="11" xfId="0" applyFont="1" applyFill="1" applyBorder="1" applyAlignment="1" applyProtection="1">
      <alignment horizontal="left" vertical="top" wrapText="1"/>
      <protection locked="0"/>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11" xfId="0" quotePrefix="1" applyFont="1" applyBorder="1" applyAlignment="1">
      <alignment horizontal="left" vertical="top" wrapText="1"/>
    </xf>
    <xf numFmtId="0" fontId="2" fillId="0" borderId="14" xfId="0" applyFont="1" applyBorder="1" applyAlignment="1">
      <alignment horizontal="left" vertical="top"/>
    </xf>
    <xf numFmtId="0" fontId="2" fillId="0" borderId="29" xfId="0" applyFont="1" applyBorder="1" applyAlignment="1">
      <alignment horizontal="left" vertical="top"/>
    </xf>
    <xf numFmtId="0" fontId="2" fillId="0" borderId="73" xfId="0" applyFont="1" applyBorder="1" applyAlignment="1">
      <alignment horizontal="left" vertical="top"/>
    </xf>
    <xf numFmtId="0" fontId="2" fillId="0" borderId="58" xfId="0" applyFont="1" applyBorder="1" applyAlignment="1">
      <alignment horizontal="left" vertical="top" wrapText="1"/>
    </xf>
    <xf numFmtId="0" fontId="2" fillId="0" borderId="79" xfId="0" applyFont="1" applyBorder="1" applyAlignment="1">
      <alignment horizontal="left" vertical="top" wrapText="1"/>
    </xf>
    <xf numFmtId="0" fontId="10" fillId="0" borderId="11" xfId="1" applyFont="1" applyBorder="1" applyAlignment="1">
      <alignment horizontal="left" vertical="top" wrapText="1"/>
    </xf>
    <xf numFmtId="0" fontId="10" fillId="0" borderId="14" xfId="1" applyFont="1" applyBorder="1" applyAlignment="1">
      <alignment horizontal="left" vertical="top" wrapText="1"/>
    </xf>
    <xf numFmtId="0" fontId="2" fillId="7" borderId="39" xfId="0" applyFont="1" applyFill="1" applyBorder="1" applyAlignment="1" applyProtection="1">
      <alignment horizontal="left" vertical="top" wrapText="1"/>
      <protection locked="0"/>
    </xf>
    <xf numFmtId="0" fontId="2" fillId="0" borderId="0" xfId="0" applyFont="1" applyAlignment="1">
      <alignment horizontal="left" vertical="top"/>
    </xf>
    <xf numFmtId="0" fontId="6" fillId="4" borderId="28" xfId="0" applyFont="1" applyFill="1" applyBorder="1" applyAlignment="1">
      <alignment horizontal="left" vertical="top" wrapText="1"/>
    </xf>
    <xf numFmtId="0" fontId="6" fillId="4" borderId="85" xfId="0" applyFont="1" applyFill="1" applyBorder="1" applyAlignment="1">
      <alignment horizontal="left" vertical="top" wrapText="1"/>
    </xf>
    <xf numFmtId="0" fontId="6" fillId="4" borderId="52" xfId="0" applyFont="1" applyFill="1" applyBorder="1" applyAlignment="1">
      <alignment horizontal="left" vertical="top" wrapText="1"/>
    </xf>
    <xf numFmtId="0" fontId="11" fillId="0" borderId="5" xfId="0" applyFont="1" applyBorder="1" applyAlignment="1">
      <alignment horizontal="left" vertical="top" wrapText="1"/>
    </xf>
    <xf numFmtId="0" fontId="2" fillId="7" borderId="51" xfId="0" applyFont="1" applyFill="1" applyBorder="1" applyAlignment="1" applyProtection="1">
      <alignment horizontal="left" vertical="top" wrapText="1"/>
      <protection locked="0"/>
    </xf>
    <xf numFmtId="0" fontId="2" fillId="7" borderId="14" xfId="0" applyFont="1" applyFill="1" applyBorder="1" applyAlignment="1" applyProtection="1">
      <alignment horizontal="left" vertical="top" wrapText="1"/>
      <protection locked="0"/>
    </xf>
    <xf numFmtId="0" fontId="2" fillId="0" borderId="23" xfId="0" applyFont="1" applyBorder="1" applyAlignment="1">
      <alignment horizontal="left" vertical="top" wrapText="1"/>
    </xf>
    <xf numFmtId="0" fontId="2" fillId="0" borderId="33" xfId="0" applyFont="1" applyBorder="1" applyAlignment="1">
      <alignment horizontal="left" vertical="top" wrapText="1"/>
    </xf>
    <xf numFmtId="0" fontId="2" fillId="0" borderId="31" xfId="0" applyFont="1" applyBorder="1" applyAlignment="1">
      <alignment horizontal="left" vertical="top" wrapText="1"/>
    </xf>
    <xf numFmtId="0" fontId="2" fillId="0" borderId="8" xfId="0" applyFont="1" applyBorder="1" applyAlignment="1">
      <alignment horizontal="left" vertical="top"/>
    </xf>
    <xf numFmtId="0" fontId="2" fillId="0" borderId="43" xfId="0" applyFont="1" applyBorder="1" applyAlignment="1">
      <alignment horizontal="left" vertical="top" wrapText="1"/>
    </xf>
    <xf numFmtId="0" fontId="2" fillId="0" borderId="59" xfId="0" applyFont="1" applyBorder="1" applyAlignment="1">
      <alignment horizontal="left" vertical="top" wrapText="1"/>
    </xf>
    <xf numFmtId="0" fontId="2" fillId="0" borderId="90" xfId="0" applyFont="1" applyBorder="1" applyAlignment="1">
      <alignment horizontal="left" vertical="top"/>
    </xf>
    <xf numFmtId="0" fontId="10" fillId="0" borderId="80" xfId="1" applyFont="1" applyBorder="1" applyAlignment="1">
      <alignment horizontal="left" vertical="top" wrapText="1"/>
    </xf>
    <xf numFmtId="0" fontId="6" fillId="4" borderId="13" xfId="0" applyFont="1" applyFill="1" applyBorder="1" applyAlignment="1">
      <alignment horizontal="left" vertical="top"/>
    </xf>
    <xf numFmtId="0" fontId="6" fillId="4" borderId="51" xfId="0" applyFont="1" applyFill="1" applyBorder="1" applyAlignment="1">
      <alignment horizontal="left" vertical="top"/>
    </xf>
    <xf numFmtId="0" fontId="6" fillId="4" borderId="24" xfId="0" applyFont="1" applyFill="1" applyBorder="1" applyAlignment="1">
      <alignment horizontal="left" vertical="top"/>
    </xf>
    <xf numFmtId="0" fontId="6" fillId="4" borderId="85" xfId="0" applyFont="1" applyFill="1" applyBorder="1" applyAlignment="1">
      <alignment horizontal="left" vertical="top"/>
    </xf>
    <xf numFmtId="0" fontId="6" fillId="3" borderId="85" xfId="0" applyFont="1" applyFill="1" applyBorder="1" applyAlignment="1">
      <alignment horizontal="left" vertical="top" wrapText="1"/>
    </xf>
    <xf numFmtId="0" fontId="6" fillId="3" borderId="27" xfId="0" applyFont="1" applyFill="1" applyBorder="1" applyAlignment="1">
      <alignment horizontal="left" vertical="top"/>
    </xf>
    <xf numFmtId="0" fontId="6" fillId="3" borderId="10" xfId="0" applyFont="1" applyFill="1" applyBorder="1" applyAlignment="1">
      <alignment horizontal="left" vertical="top" wrapText="1"/>
    </xf>
    <xf numFmtId="0" fontId="8" fillId="3" borderId="13" xfId="0" applyFont="1" applyFill="1" applyBorder="1" applyAlignment="1">
      <alignment horizontal="left" vertical="top"/>
    </xf>
    <xf numFmtId="0" fontId="8" fillId="3" borderId="26" xfId="0" applyFont="1" applyFill="1" applyBorder="1" applyAlignment="1">
      <alignment horizontal="left" vertical="top"/>
    </xf>
    <xf numFmtId="0" fontId="8" fillId="3" borderId="0" xfId="0" applyFont="1" applyFill="1" applyAlignment="1">
      <alignment horizontal="left" vertical="top"/>
    </xf>
    <xf numFmtId="0" fontId="2" fillId="7" borderId="31" xfId="0" applyFont="1" applyFill="1" applyBorder="1" applyAlignment="1" applyProtection="1">
      <alignment horizontal="left" vertical="top" wrapText="1"/>
      <protection locked="0"/>
    </xf>
    <xf numFmtId="14" fontId="2" fillId="7" borderId="40" xfId="0" applyNumberFormat="1" applyFont="1" applyFill="1" applyBorder="1" applyAlignment="1" applyProtection="1">
      <alignment horizontal="left" vertical="top" wrapText="1"/>
      <protection locked="0"/>
    </xf>
    <xf numFmtId="14" fontId="2" fillId="7" borderId="31" xfId="0" applyNumberFormat="1" applyFont="1" applyFill="1" applyBorder="1" applyAlignment="1" applyProtection="1">
      <alignment horizontal="left" vertical="top" wrapText="1"/>
      <protection locked="0"/>
    </xf>
    <xf numFmtId="0" fontId="2" fillId="7" borderId="23" xfId="0" applyFont="1" applyFill="1" applyBorder="1" applyAlignment="1" applyProtection="1">
      <alignment horizontal="left" vertical="top" wrapText="1"/>
      <protection locked="0"/>
    </xf>
    <xf numFmtId="14" fontId="2" fillId="7" borderId="23" xfId="0" applyNumberFormat="1" applyFont="1" applyFill="1" applyBorder="1" applyAlignment="1" applyProtection="1">
      <alignment horizontal="left" vertical="top" wrapText="1"/>
      <protection locked="0"/>
    </xf>
    <xf numFmtId="14" fontId="2" fillId="7" borderId="38" xfId="0" applyNumberFormat="1" applyFont="1" applyFill="1" applyBorder="1" applyAlignment="1" applyProtection="1">
      <alignment horizontal="left" vertical="top" wrapText="1"/>
      <protection locked="0"/>
    </xf>
    <xf numFmtId="0" fontId="2" fillId="7" borderId="33" xfId="0" applyFont="1" applyFill="1" applyBorder="1" applyAlignment="1" applyProtection="1">
      <alignment horizontal="left" vertical="top" wrapText="1"/>
      <protection locked="0"/>
    </xf>
    <xf numFmtId="14" fontId="2" fillId="7" borderId="33" xfId="0" applyNumberFormat="1" applyFont="1" applyFill="1" applyBorder="1" applyAlignment="1" applyProtection="1">
      <alignment horizontal="left" vertical="top" wrapText="1"/>
      <protection locked="0"/>
    </xf>
    <xf numFmtId="0" fontId="6" fillId="4" borderId="29" xfId="0" applyFont="1" applyFill="1" applyBorder="1" applyAlignment="1">
      <alignment horizontal="left" vertical="top" wrapText="1"/>
    </xf>
    <xf numFmtId="0" fontId="14" fillId="3" borderId="24" xfId="0" applyFont="1" applyFill="1" applyBorder="1" applyAlignment="1">
      <alignment horizontal="left" vertical="top" wrapText="1"/>
    </xf>
    <xf numFmtId="0" fontId="6" fillId="0" borderId="3" xfId="0" applyFont="1" applyBorder="1" applyAlignment="1">
      <alignment horizontal="left" vertical="top"/>
    </xf>
    <xf numFmtId="0" fontId="2" fillId="0" borderId="20" xfId="0" applyFont="1" applyBorder="1" applyAlignment="1">
      <alignment horizontal="left" vertical="top"/>
    </xf>
    <xf numFmtId="0" fontId="2" fillId="0" borderId="16" xfId="0" applyFont="1" applyBorder="1" applyAlignment="1">
      <alignment horizontal="left" vertical="top"/>
    </xf>
    <xf numFmtId="0" fontId="2" fillId="0" borderId="21" xfId="0" applyFont="1" applyBorder="1" applyAlignment="1">
      <alignment horizontal="left" vertical="top"/>
    </xf>
    <xf numFmtId="0" fontId="10" fillId="0" borderId="30" xfId="1" applyFont="1" applyBorder="1" applyAlignment="1">
      <alignment horizontal="left" vertical="top"/>
    </xf>
    <xf numFmtId="0" fontId="10" fillId="0" borderId="22" xfId="1" applyFont="1" applyFill="1" applyBorder="1" applyAlignment="1">
      <alignment horizontal="left" vertical="top"/>
    </xf>
    <xf numFmtId="0" fontId="10" fillId="0" borderId="35" xfId="1" applyFont="1" applyFill="1" applyBorder="1" applyAlignment="1">
      <alignment horizontal="left" vertical="top"/>
    </xf>
    <xf numFmtId="0" fontId="10" fillId="0" borderId="35" xfId="1" applyFont="1" applyBorder="1" applyAlignment="1">
      <alignment horizontal="left" vertical="top"/>
    </xf>
    <xf numFmtId="0" fontId="10" fillId="0" borderId="22" xfId="1" applyFont="1" applyBorder="1" applyAlignment="1">
      <alignment horizontal="left" vertical="top"/>
    </xf>
    <xf numFmtId="0" fontId="6" fillId="0" borderId="52" xfId="0" applyFont="1" applyBorder="1" applyAlignment="1">
      <alignment horizontal="left" vertical="top"/>
    </xf>
    <xf numFmtId="0" fontId="11" fillId="0" borderId="12" xfId="0" applyFont="1" applyBorder="1" applyAlignment="1">
      <alignment horizontal="left" vertical="top"/>
    </xf>
    <xf numFmtId="0" fontId="11" fillId="0" borderId="63" xfId="0" applyFont="1" applyBorder="1" applyAlignment="1">
      <alignment horizontal="left" vertical="top"/>
    </xf>
    <xf numFmtId="0" fontId="11" fillId="0" borderId="24" xfId="0" applyFont="1" applyBorder="1" applyAlignment="1">
      <alignment horizontal="left" vertical="top" wrapText="1"/>
    </xf>
    <xf numFmtId="0" fontId="18" fillId="3" borderId="24" xfId="0" applyFont="1" applyFill="1" applyBorder="1" applyAlignment="1">
      <alignment horizontal="left" vertical="top" wrapText="1"/>
    </xf>
    <xf numFmtId="0" fontId="16" fillId="9" borderId="92" xfId="0" applyFont="1" applyFill="1" applyBorder="1" applyAlignment="1">
      <alignment horizontal="left" vertical="top" wrapText="1"/>
    </xf>
    <xf numFmtId="0" fontId="16" fillId="9" borderId="84" xfId="0" applyFont="1" applyFill="1" applyBorder="1" applyAlignment="1">
      <alignment horizontal="left" vertical="top" wrapText="1"/>
    </xf>
    <xf numFmtId="0" fontId="16" fillId="9" borderId="81" xfId="0" applyFont="1" applyFill="1" applyBorder="1" applyAlignment="1">
      <alignment horizontal="left" vertical="top" wrapText="1"/>
    </xf>
    <xf numFmtId="0" fontId="10" fillId="0" borderId="12" xfId="1" applyFont="1" applyFill="1" applyBorder="1" applyAlignment="1">
      <alignment horizontal="left" vertical="top"/>
    </xf>
    <xf numFmtId="0" fontId="11" fillId="0" borderId="67" xfId="0" applyFont="1" applyBorder="1" applyAlignment="1">
      <alignment horizontal="left" vertical="top" wrapText="1"/>
    </xf>
    <xf numFmtId="0" fontId="11" fillId="0" borderId="68" xfId="0" applyFont="1" applyBorder="1" applyAlignment="1">
      <alignment horizontal="left" vertical="top" wrapText="1"/>
    </xf>
    <xf numFmtId="0" fontId="4" fillId="7" borderId="31" xfId="0" applyFont="1" applyFill="1" applyBorder="1" applyAlignment="1" applyProtection="1">
      <alignment horizontal="left" vertical="top" wrapText="1"/>
      <protection locked="0"/>
    </xf>
    <xf numFmtId="0" fontId="4" fillId="7" borderId="38" xfId="0" applyFont="1" applyFill="1" applyBorder="1" applyAlignment="1" applyProtection="1">
      <alignment horizontal="left" vertical="top" wrapText="1"/>
      <protection locked="0"/>
    </xf>
    <xf numFmtId="0" fontId="4" fillId="7" borderId="23" xfId="0" applyFont="1" applyFill="1" applyBorder="1" applyAlignment="1" applyProtection="1">
      <alignment horizontal="left" vertical="top" wrapText="1"/>
      <protection locked="0"/>
    </xf>
    <xf numFmtId="0" fontId="4" fillId="7" borderId="33" xfId="0" applyFont="1" applyFill="1" applyBorder="1" applyAlignment="1" applyProtection="1">
      <alignment horizontal="left" vertical="top" wrapText="1"/>
      <protection locked="0"/>
    </xf>
    <xf numFmtId="0" fontId="11" fillId="0" borderId="25" xfId="0" applyFont="1" applyBorder="1" applyAlignment="1">
      <alignment vertical="top"/>
    </xf>
    <xf numFmtId="0" fontId="18" fillId="4" borderId="24" xfId="0" applyFont="1" applyFill="1" applyBorder="1" applyAlignment="1">
      <alignment vertical="top" wrapText="1"/>
    </xf>
    <xf numFmtId="0" fontId="11" fillId="0" borderId="46" xfId="0" applyFont="1" applyBorder="1" applyAlignment="1">
      <alignment vertical="top"/>
    </xf>
    <xf numFmtId="0" fontId="11" fillId="0" borderId="72" xfId="0" applyFont="1" applyBorder="1" applyAlignment="1">
      <alignment horizontal="left" vertical="top" wrapText="1"/>
    </xf>
    <xf numFmtId="0" fontId="6" fillId="4" borderId="44" xfId="0" applyFont="1" applyFill="1" applyBorder="1" applyAlignment="1">
      <alignment vertical="top"/>
    </xf>
    <xf numFmtId="0" fontId="6" fillId="4" borderId="40" xfId="0" applyFont="1" applyFill="1" applyBorder="1" applyAlignment="1">
      <alignment vertical="top"/>
    </xf>
    <xf numFmtId="0" fontId="6" fillId="4" borderId="26" xfId="0" applyFont="1" applyFill="1" applyBorder="1" applyAlignment="1">
      <alignment vertical="top" wrapText="1"/>
    </xf>
    <xf numFmtId="0" fontId="2" fillId="7" borderId="30" xfId="0" applyFont="1" applyFill="1" applyBorder="1" applyAlignment="1" applyProtection="1">
      <alignment horizontal="left" vertical="top" wrapText="1"/>
      <protection locked="0"/>
    </xf>
    <xf numFmtId="0" fontId="2" fillId="7" borderId="22" xfId="0" applyFont="1" applyFill="1" applyBorder="1" applyAlignment="1" applyProtection="1">
      <alignment horizontal="left" vertical="top" wrapText="1"/>
      <protection locked="0"/>
    </xf>
    <xf numFmtId="0" fontId="2" fillId="7" borderId="32" xfId="0" applyFont="1" applyFill="1" applyBorder="1" applyAlignment="1" applyProtection="1">
      <alignment horizontal="left" vertical="top" wrapText="1"/>
      <protection locked="0"/>
    </xf>
    <xf numFmtId="0" fontId="11" fillId="0" borderId="5" xfId="0" applyFont="1" applyBorder="1" applyAlignment="1">
      <alignment vertical="top"/>
    </xf>
    <xf numFmtId="0" fontId="18" fillId="3" borderId="5" xfId="0" applyFont="1" applyFill="1" applyBorder="1" applyAlignment="1">
      <alignment vertical="top" wrapText="1"/>
    </xf>
    <xf numFmtId="0" fontId="11" fillId="0" borderId="56" xfId="0" applyFont="1" applyBorder="1" applyAlignment="1">
      <alignment horizontal="left" vertical="top" wrapText="1"/>
    </xf>
    <xf numFmtId="0" fontId="11" fillId="0" borderId="65" xfId="0" applyFont="1" applyBorder="1" applyAlignment="1">
      <alignment horizontal="left" vertical="top" wrapText="1"/>
    </xf>
    <xf numFmtId="0" fontId="6" fillId="4" borderId="44" xfId="0" applyFont="1" applyFill="1" applyBorder="1" applyAlignment="1">
      <alignment horizontal="left" vertical="top" wrapText="1"/>
    </xf>
    <xf numFmtId="0" fontId="6" fillId="4" borderId="40" xfId="0" applyFont="1" applyFill="1" applyBorder="1" applyAlignment="1">
      <alignment horizontal="left" vertical="top" wrapText="1"/>
    </xf>
    <xf numFmtId="0" fontId="6" fillId="4" borderId="31" xfId="0" applyFont="1" applyFill="1" applyBorder="1" applyAlignment="1">
      <alignment horizontal="left" vertical="top" wrapText="1"/>
    </xf>
    <xf numFmtId="0" fontId="6" fillId="4" borderId="6" xfId="0" applyFont="1" applyFill="1" applyBorder="1" applyAlignment="1">
      <alignment horizontal="left" vertical="top" wrapText="1"/>
    </xf>
    <xf numFmtId="0" fontId="6" fillId="4" borderId="39" xfId="0" applyFont="1" applyFill="1" applyBorder="1" applyAlignment="1">
      <alignment horizontal="left" vertical="top" wrapText="1"/>
    </xf>
    <xf numFmtId="0" fontId="6" fillId="4" borderId="5" xfId="0" applyFont="1" applyFill="1" applyBorder="1" applyAlignment="1">
      <alignment horizontal="left" vertical="top"/>
    </xf>
    <xf numFmtId="0" fontId="6" fillId="4" borderId="27" xfId="0" applyFont="1" applyFill="1" applyBorder="1" applyAlignment="1">
      <alignment horizontal="left" vertical="top" wrapText="1"/>
    </xf>
    <xf numFmtId="0" fontId="6" fillId="4" borderId="10" xfId="0" applyFont="1" applyFill="1" applyBorder="1" applyAlignment="1">
      <alignment horizontal="left" vertical="top" wrapText="1"/>
    </xf>
    <xf numFmtId="0" fontId="2" fillId="0" borderId="26" xfId="0" applyFont="1" applyBorder="1" applyAlignment="1">
      <alignment horizontal="left" vertical="top" wrapText="1"/>
    </xf>
    <xf numFmtId="0" fontId="2" fillId="7" borderId="29" xfId="0" applyFont="1" applyFill="1" applyBorder="1" applyAlignment="1" applyProtection="1">
      <alignment horizontal="left" vertical="top" wrapText="1"/>
      <protection locked="0"/>
    </xf>
    <xf numFmtId="14" fontId="2" fillId="0" borderId="8" xfId="0" applyNumberFormat="1" applyFont="1" applyBorder="1" applyAlignment="1">
      <alignment horizontal="left" vertical="top" wrapText="1"/>
    </xf>
    <xf numFmtId="14" fontId="2" fillId="0" borderId="42" xfId="0" applyNumberFormat="1" applyFont="1" applyBorder="1" applyAlignment="1">
      <alignment horizontal="left" vertical="top" wrapText="1"/>
    </xf>
    <xf numFmtId="0" fontId="6" fillId="4" borderId="24" xfId="0" applyFont="1" applyFill="1" applyBorder="1" applyAlignment="1">
      <alignment horizontal="left" vertical="top" wrapText="1"/>
    </xf>
    <xf numFmtId="0" fontId="19" fillId="3" borderId="24" xfId="0" applyFont="1" applyFill="1" applyBorder="1" applyAlignment="1">
      <alignment vertical="top" wrapText="1"/>
    </xf>
    <xf numFmtId="0" fontId="19" fillId="3" borderId="24" xfId="0" applyFont="1" applyFill="1" applyBorder="1" applyAlignment="1">
      <alignment horizontal="left" vertical="top" wrapText="1"/>
    </xf>
    <xf numFmtId="0" fontId="11" fillId="0" borderId="46" xfId="0" applyFont="1" applyBorder="1" applyAlignment="1">
      <alignment horizontal="left" vertical="top" wrapText="1"/>
    </xf>
    <xf numFmtId="0" fontId="11" fillId="0" borderId="0" xfId="0" applyFont="1" applyAlignment="1">
      <alignment horizontal="left" vertical="top" wrapText="1"/>
    </xf>
    <xf numFmtId="0" fontId="11" fillId="0" borderId="0" xfId="0" applyFont="1" applyAlignment="1">
      <alignment vertical="top"/>
    </xf>
    <xf numFmtId="0" fontId="11" fillId="0" borderId="77" xfId="0" applyFont="1" applyBorder="1" applyAlignment="1">
      <alignment horizontal="left" vertical="top" wrapText="1"/>
    </xf>
    <xf numFmtId="0" fontId="6" fillId="4" borderId="28" xfId="0" applyFont="1" applyFill="1" applyBorder="1" applyAlignment="1">
      <alignment horizontal="left" vertical="top"/>
    </xf>
    <xf numFmtId="0" fontId="6" fillId="0" borderId="0" xfId="0" applyFont="1" applyAlignment="1">
      <alignment horizontal="left" vertical="top" wrapText="1"/>
    </xf>
    <xf numFmtId="0" fontId="11" fillId="0" borderId="78" xfId="0" applyFont="1" applyBorder="1" applyAlignment="1">
      <alignment horizontal="left" vertical="top" wrapText="1"/>
    </xf>
    <xf numFmtId="0" fontId="6" fillId="4" borderId="27" xfId="0" applyFont="1" applyFill="1" applyBorder="1" applyAlignment="1">
      <alignment horizontal="left" vertical="top"/>
    </xf>
    <xf numFmtId="0" fontId="15" fillId="0" borderId="0" xfId="0" applyFont="1" applyAlignment="1">
      <alignment horizontal="left" vertical="top"/>
    </xf>
    <xf numFmtId="0" fontId="2" fillId="6" borderId="0" xfId="0" applyFont="1" applyFill="1" applyAlignment="1">
      <alignment horizontal="left" vertical="top"/>
    </xf>
    <xf numFmtId="0" fontId="2" fillId="6" borderId="0" xfId="0" applyFont="1" applyFill="1" applyAlignment="1">
      <alignment horizontal="left" vertical="top" wrapText="1"/>
    </xf>
    <xf numFmtId="0" fontId="6" fillId="6" borderId="0" xfId="0" applyFont="1" applyFill="1" applyAlignment="1">
      <alignment horizontal="left" vertical="top"/>
    </xf>
    <xf numFmtId="0" fontId="6" fillId="0" borderId="0" xfId="0" applyFont="1" applyAlignment="1">
      <alignment horizontal="left" vertical="top"/>
    </xf>
    <xf numFmtId="0" fontId="6" fillId="6" borderId="0" xfId="0" applyFont="1" applyFill="1" applyAlignment="1">
      <alignment horizontal="left" vertical="top" wrapText="1"/>
    </xf>
    <xf numFmtId="0" fontId="2" fillId="0" borderId="25" xfId="0" applyFont="1" applyBorder="1" applyAlignment="1">
      <alignment horizontal="left" vertical="top"/>
    </xf>
    <xf numFmtId="0" fontId="8" fillId="3" borderId="25" xfId="0" applyFont="1" applyFill="1" applyBorder="1" applyAlignment="1">
      <alignment horizontal="left" vertical="top"/>
    </xf>
    <xf numFmtId="0" fontId="4" fillId="0" borderId="3" xfId="1" applyFont="1" applyFill="1" applyBorder="1" applyAlignment="1">
      <alignment horizontal="left" vertical="top" wrapText="1"/>
    </xf>
    <xf numFmtId="0" fontId="4" fillId="0" borderId="48" xfId="0" applyFont="1" applyBorder="1" applyAlignment="1">
      <alignment horizontal="left" vertical="top" wrapText="1"/>
    </xf>
    <xf numFmtId="0" fontId="2" fillId="0" borderId="32" xfId="0" applyFont="1" applyBorder="1" applyAlignment="1">
      <alignment horizontal="left" vertical="top" wrapText="1"/>
    </xf>
    <xf numFmtId="0" fontId="4" fillId="0" borderId="32" xfId="0" applyFont="1" applyBorder="1" applyAlignment="1">
      <alignment horizontal="left" vertical="top" wrapText="1"/>
    </xf>
    <xf numFmtId="0" fontId="4" fillId="0" borderId="30" xfId="0" applyFont="1" applyBorder="1" applyAlignment="1">
      <alignment horizontal="left" vertical="top" wrapText="1"/>
    </xf>
    <xf numFmtId="0" fontId="11" fillId="0" borderId="9" xfId="0" applyFont="1" applyBorder="1" applyAlignment="1">
      <alignment horizontal="left" vertical="top"/>
    </xf>
    <xf numFmtId="0" fontId="11" fillId="0" borderId="46" xfId="0" applyFont="1" applyBorder="1" applyAlignment="1">
      <alignment horizontal="left" vertical="top"/>
    </xf>
    <xf numFmtId="0" fontId="11" fillId="0" borderId="24" xfId="0" applyFont="1" applyBorder="1" applyAlignment="1">
      <alignment horizontal="left" vertical="top"/>
    </xf>
    <xf numFmtId="0" fontId="8" fillId="0" borderId="0" xfId="0" applyFont="1" applyAlignment="1">
      <alignment horizontal="left" vertical="top"/>
    </xf>
    <xf numFmtId="0" fontId="6" fillId="0" borderId="2" xfId="0" applyFont="1" applyBorder="1" applyAlignment="1">
      <alignment horizontal="left" vertical="top"/>
    </xf>
    <xf numFmtId="0" fontId="6" fillId="0" borderId="37" xfId="0" applyFont="1" applyBorder="1" applyAlignment="1">
      <alignment horizontal="left" vertical="top"/>
    </xf>
    <xf numFmtId="0" fontId="6" fillId="0" borderId="8" xfId="0" applyFont="1" applyBorder="1" applyAlignment="1">
      <alignment horizontal="left" vertical="top"/>
    </xf>
    <xf numFmtId="0" fontId="2" fillId="0" borderId="43" xfId="0" applyFont="1" applyBorder="1" applyAlignment="1">
      <alignment horizontal="left" vertical="top"/>
    </xf>
    <xf numFmtId="0" fontId="2" fillId="0" borderId="36" xfId="0" applyFont="1" applyBorder="1" applyAlignment="1">
      <alignment horizontal="left" vertical="top"/>
    </xf>
    <xf numFmtId="0" fontId="2" fillId="0" borderId="59" xfId="0" applyFont="1" applyBorder="1" applyAlignment="1">
      <alignment horizontal="left" vertical="top"/>
    </xf>
    <xf numFmtId="14" fontId="4" fillId="0" borderId="14" xfId="0" applyNumberFormat="1" applyFont="1" applyBorder="1" applyAlignment="1">
      <alignment horizontal="left" vertical="top" wrapText="1"/>
    </xf>
    <xf numFmtId="0" fontId="21" fillId="0" borderId="3" xfId="0" applyFont="1" applyBorder="1" applyAlignment="1">
      <alignment horizontal="left" vertical="top" wrapText="1"/>
    </xf>
    <xf numFmtId="0" fontId="6" fillId="4" borderId="12" xfId="0" applyFont="1" applyFill="1" applyBorder="1" applyAlignment="1">
      <alignment horizontal="left" vertical="top"/>
    </xf>
    <xf numFmtId="0" fontId="6" fillId="4" borderId="100" xfId="0" applyFont="1" applyFill="1" applyBorder="1" applyAlignment="1">
      <alignment horizontal="left" vertical="top"/>
    </xf>
    <xf numFmtId="0" fontId="2" fillId="0" borderId="32" xfId="0" applyFont="1" applyBorder="1" applyAlignment="1">
      <alignment horizontal="left" vertical="top"/>
    </xf>
    <xf numFmtId="0" fontId="2" fillId="0" borderId="33" xfId="0" applyFont="1" applyBorder="1" applyAlignment="1">
      <alignment horizontal="left" vertical="top"/>
    </xf>
    <xf numFmtId="0" fontId="2" fillId="0" borderId="14" xfId="0" applyFont="1" applyBorder="1" applyAlignment="1">
      <alignment horizontal="left" vertical="top" wrapText="1"/>
    </xf>
    <xf numFmtId="0" fontId="6" fillId="4" borderId="42" xfId="0" applyFont="1" applyFill="1" applyBorder="1" applyAlignment="1">
      <alignment horizontal="left" vertical="top" wrapText="1"/>
    </xf>
    <xf numFmtId="0" fontId="6" fillId="4" borderId="99" xfId="0" applyFont="1" applyFill="1" applyBorder="1" applyAlignment="1">
      <alignment horizontal="left" vertical="top" wrapText="1"/>
    </xf>
    <xf numFmtId="0" fontId="8" fillId="4" borderId="51" xfId="0" applyFont="1" applyFill="1" applyBorder="1" applyAlignment="1">
      <alignment horizontal="left" vertical="top" wrapText="1"/>
    </xf>
    <xf numFmtId="0" fontId="8" fillId="4" borderId="33" xfId="0" applyFont="1" applyFill="1" applyBorder="1" applyAlignment="1">
      <alignment horizontal="left" vertical="top" wrapText="1"/>
    </xf>
    <xf numFmtId="0" fontId="8" fillId="4" borderId="99" xfId="0" applyFont="1" applyFill="1" applyBorder="1" applyAlignment="1">
      <alignment horizontal="left" vertical="top" wrapText="1"/>
    </xf>
    <xf numFmtId="0" fontId="6" fillId="4" borderId="51" xfId="0" applyFont="1" applyFill="1" applyBorder="1" applyAlignment="1">
      <alignment horizontal="left" vertical="top" wrapText="1"/>
    </xf>
    <xf numFmtId="0" fontId="8" fillId="4" borderId="103" xfId="0" applyFont="1" applyFill="1" applyBorder="1" applyAlignment="1">
      <alignment horizontal="left" vertical="top" wrapText="1"/>
    </xf>
    <xf numFmtId="0" fontId="2" fillId="7" borderId="38" xfId="0" applyFont="1" applyFill="1" applyBorder="1" applyAlignment="1" applyProtection="1">
      <alignment horizontal="left" vertical="top" wrapText="1"/>
      <protection locked="0"/>
    </xf>
    <xf numFmtId="0" fontId="11" fillId="0" borderId="104" xfId="0" applyFont="1" applyBorder="1" applyAlignment="1">
      <alignment vertical="top"/>
    </xf>
    <xf numFmtId="0" fontId="11" fillId="0" borderId="105" xfId="0" applyFont="1" applyBorder="1" applyAlignment="1">
      <alignment vertical="top" wrapText="1"/>
    </xf>
    <xf numFmtId="0" fontId="11" fillId="0" borderId="105" xfId="0" applyFont="1" applyBorder="1" applyAlignment="1">
      <alignment vertical="top"/>
    </xf>
    <xf numFmtId="0" fontId="11" fillId="0" borderId="104" xfId="0" applyFont="1" applyBorder="1" applyAlignment="1">
      <alignment vertical="top" wrapText="1"/>
    </xf>
    <xf numFmtId="0" fontId="2" fillId="0" borderId="44" xfId="0" applyFont="1" applyBorder="1" applyAlignment="1">
      <alignment horizontal="left" vertical="top"/>
    </xf>
    <xf numFmtId="0" fontId="2" fillId="0" borderId="40" xfId="0" applyFont="1" applyBorder="1" applyAlignment="1">
      <alignment horizontal="left" vertical="top"/>
    </xf>
    <xf numFmtId="0" fontId="2" fillId="0" borderId="92" xfId="0" applyFont="1" applyBorder="1" applyAlignment="1">
      <alignment horizontal="left" vertical="top" wrapText="1"/>
    </xf>
    <xf numFmtId="0" fontId="8" fillId="4" borderId="85" xfId="0" applyFont="1" applyFill="1" applyBorder="1" applyAlignment="1">
      <alignment horizontal="left" vertical="top" wrapText="1"/>
    </xf>
    <xf numFmtId="0" fontId="16" fillId="8" borderId="100" xfId="0" applyFont="1" applyFill="1" applyBorder="1" applyAlignment="1" applyProtection="1">
      <alignment horizontal="left" vertical="top" wrapText="1"/>
      <protection locked="0"/>
    </xf>
    <xf numFmtId="0" fontId="16" fillId="8" borderId="26" xfId="0" applyFont="1" applyFill="1" applyBorder="1" applyAlignment="1" applyProtection="1">
      <alignment horizontal="left" vertical="top" wrapText="1"/>
      <protection locked="0"/>
    </xf>
    <xf numFmtId="0" fontId="16" fillId="8" borderId="0" xfId="0" applyFont="1" applyFill="1" applyAlignment="1" applyProtection="1">
      <alignment horizontal="left" vertical="top" wrapText="1"/>
      <protection locked="0"/>
    </xf>
    <xf numFmtId="0" fontId="16" fillId="8" borderId="93" xfId="0" applyFont="1" applyFill="1" applyBorder="1" applyAlignment="1" applyProtection="1">
      <alignment horizontal="left" vertical="top" wrapText="1"/>
      <protection locked="0"/>
    </xf>
    <xf numFmtId="0" fontId="16" fillId="8" borderId="25" xfId="0" applyFont="1" applyFill="1" applyBorder="1" applyAlignment="1" applyProtection="1">
      <alignment horizontal="left" vertical="top" wrapText="1"/>
      <protection locked="0"/>
    </xf>
    <xf numFmtId="0" fontId="16" fillId="8" borderId="101" xfId="0" applyFont="1" applyFill="1" applyBorder="1" applyAlignment="1" applyProtection="1">
      <alignment horizontal="left" vertical="top" wrapText="1"/>
      <protection locked="0"/>
    </xf>
    <xf numFmtId="0" fontId="2" fillId="0" borderId="0" xfId="2" applyFont="1" applyBorder="1">
      <alignment horizontal="left" vertical="top" wrapText="1"/>
    </xf>
    <xf numFmtId="0" fontId="22" fillId="0" borderId="0" xfId="0" applyFont="1" applyAlignment="1">
      <alignment horizontal="left" vertical="top" wrapText="1"/>
    </xf>
    <xf numFmtId="0" fontId="23" fillId="0" borderId="0" xfId="0" applyFont="1"/>
    <xf numFmtId="0" fontId="4" fillId="0" borderId="35" xfId="0" applyFont="1" applyBorder="1" applyAlignment="1">
      <alignment horizontal="left" vertical="top" wrapText="1"/>
    </xf>
    <xf numFmtId="0" fontId="6" fillId="2" borderId="55" xfId="0" applyFont="1" applyFill="1" applyBorder="1" applyAlignment="1">
      <alignment horizontal="left" vertical="top" wrapText="1"/>
    </xf>
    <xf numFmtId="0" fontId="6" fillId="4" borderId="3" xfId="0" applyFont="1" applyFill="1" applyBorder="1" applyAlignment="1">
      <alignment vertical="top" wrapText="1"/>
    </xf>
    <xf numFmtId="0" fontId="6" fillId="4" borderId="4" xfId="0" applyFont="1" applyFill="1" applyBorder="1" applyAlignment="1">
      <alignment vertical="top" wrapText="1"/>
    </xf>
    <xf numFmtId="0" fontId="6" fillId="4" borderId="5" xfId="0" applyFont="1" applyFill="1" applyBorder="1" applyAlignment="1">
      <alignment vertical="top" wrapText="1"/>
    </xf>
    <xf numFmtId="0" fontId="6" fillId="3" borderId="4" xfId="0" applyFont="1" applyFill="1" applyBorder="1" applyAlignment="1">
      <alignment vertical="top"/>
    </xf>
    <xf numFmtId="0" fontId="6" fillId="3" borderId="25" xfId="0" applyFont="1" applyFill="1" applyBorder="1" applyAlignment="1">
      <alignment vertical="top"/>
    </xf>
    <xf numFmtId="0" fontId="6" fillId="3" borderId="18" xfId="0" applyFont="1" applyFill="1" applyBorder="1" applyAlignment="1">
      <alignment vertical="top"/>
    </xf>
    <xf numFmtId="0" fontId="6" fillId="3" borderId="34" xfId="0" applyFont="1" applyFill="1" applyBorder="1" applyAlignment="1">
      <alignment vertical="top"/>
    </xf>
    <xf numFmtId="0" fontId="6" fillId="3" borderId="98" xfId="0" applyFont="1" applyFill="1" applyBorder="1" applyAlignment="1">
      <alignment vertical="top"/>
    </xf>
    <xf numFmtId="0" fontId="6" fillId="3" borderId="102" xfId="0" applyFont="1" applyFill="1" applyBorder="1" applyAlignment="1">
      <alignment vertical="top"/>
    </xf>
    <xf numFmtId="0" fontId="6" fillId="3" borderId="12" xfId="0" applyFont="1" applyFill="1" applyBorder="1" applyAlignment="1">
      <alignment vertical="top"/>
    </xf>
    <xf numFmtId="0" fontId="6" fillId="3" borderId="0" xfId="0" applyFont="1" applyFill="1" applyAlignment="1">
      <alignment vertical="top"/>
    </xf>
    <xf numFmtId="0" fontId="8" fillId="3" borderId="3" xfId="0" applyFont="1" applyFill="1" applyBorder="1" applyAlignment="1">
      <alignment vertical="top"/>
    </xf>
    <xf numFmtId="0" fontId="8" fillId="3" borderId="4" xfId="0" applyFont="1" applyFill="1" applyBorder="1" applyAlignment="1">
      <alignment vertical="top"/>
    </xf>
    <xf numFmtId="0" fontId="8" fillId="3" borderId="25" xfId="0" applyFont="1" applyFill="1" applyBorder="1" applyAlignment="1">
      <alignment vertical="top"/>
    </xf>
    <xf numFmtId="0" fontId="14" fillId="2" borderId="7" xfId="0" applyFont="1" applyFill="1" applyBorder="1" applyAlignment="1">
      <alignment vertical="top"/>
    </xf>
    <xf numFmtId="0" fontId="14" fillId="2" borderId="9" xfId="0" applyFont="1" applyFill="1" applyBorder="1" applyAlignment="1">
      <alignment vertical="top"/>
    </xf>
    <xf numFmtId="0" fontId="5" fillId="2" borderId="3" xfId="0" applyFont="1" applyFill="1" applyBorder="1" applyAlignment="1">
      <alignment vertical="top"/>
    </xf>
    <xf numFmtId="0" fontId="5" fillId="2" borderId="5" xfId="0" applyFont="1" applyFill="1" applyBorder="1" applyAlignment="1">
      <alignment vertical="top"/>
    </xf>
    <xf numFmtId="0" fontId="5" fillId="2" borderId="0" xfId="0" applyFont="1" applyFill="1" applyAlignment="1">
      <alignment vertical="top"/>
    </xf>
    <xf numFmtId="0" fontId="10" fillId="0" borderId="23" xfId="1" applyFont="1" applyBorder="1" applyAlignment="1">
      <alignment horizontal="left" vertical="top"/>
    </xf>
    <xf numFmtId="0" fontId="2" fillId="0" borderId="23" xfId="0" applyFont="1" applyBorder="1" applyAlignment="1">
      <alignment horizontal="left" vertical="top"/>
    </xf>
    <xf numFmtId="0" fontId="8" fillId="4" borderId="28" xfId="0" applyFont="1" applyFill="1" applyBorder="1" applyAlignment="1">
      <alignment horizontal="left" vertical="top"/>
    </xf>
    <xf numFmtId="0" fontId="6" fillId="3" borderId="3" xfId="0" applyFont="1" applyFill="1" applyBorder="1" applyAlignment="1">
      <alignment vertical="top"/>
    </xf>
    <xf numFmtId="0" fontId="6" fillId="4" borderId="3" xfId="0" applyFont="1" applyFill="1" applyBorder="1" applyAlignment="1">
      <alignment vertical="top"/>
    </xf>
    <xf numFmtId="0" fontId="6" fillId="3" borderId="5" xfId="0" applyFont="1" applyFill="1" applyBorder="1" applyAlignment="1">
      <alignment vertical="top"/>
    </xf>
    <xf numFmtId="0" fontId="6" fillId="3" borderId="28" xfId="0" applyFont="1" applyFill="1" applyBorder="1" applyAlignment="1">
      <alignment horizontal="left" vertical="top" wrapText="1"/>
    </xf>
    <xf numFmtId="0" fontId="11" fillId="0" borderId="0" xfId="0" applyFont="1" applyAlignment="1">
      <alignment horizontal="left" vertical="top"/>
    </xf>
    <xf numFmtId="0" fontId="6" fillId="4" borderId="92" xfId="0" applyFont="1" applyFill="1" applyBorder="1" applyAlignment="1">
      <alignment horizontal="left" vertical="top" wrapText="1"/>
    </xf>
    <xf numFmtId="0" fontId="4" fillId="0" borderId="22" xfId="0" applyFont="1" applyBorder="1" applyAlignment="1">
      <alignment horizontal="left" vertical="top" wrapText="1"/>
    </xf>
    <xf numFmtId="0" fontId="4" fillId="0" borderId="1" xfId="0" applyFont="1" applyBorder="1" applyAlignment="1">
      <alignment horizontal="left" vertical="top" wrapText="1"/>
    </xf>
    <xf numFmtId="0" fontId="16" fillId="8" borderId="0" xfId="0" applyFont="1" applyFill="1" applyAlignment="1">
      <alignment horizontal="left" vertical="top" wrapText="1"/>
    </xf>
    <xf numFmtId="0" fontId="16" fillId="8" borderId="15" xfId="0" applyFont="1" applyFill="1" applyBorder="1" applyAlignment="1">
      <alignment horizontal="left" vertical="top" wrapText="1"/>
    </xf>
    <xf numFmtId="0" fontId="11" fillId="0" borderId="25" xfId="0" applyFont="1" applyBorder="1" applyAlignment="1">
      <alignment horizontal="left" vertical="top"/>
    </xf>
    <xf numFmtId="0" fontId="2" fillId="0" borderId="62" xfId="0" applyFont="1" applyBorder="1" applyAlignment="1">
      <alignment horizontal="left" vertical="top" wrapText="1"/>
    </xf>
    <xf numFmtId="0" fontId="6" fillId="4" borderId="4" xfId="0" applyFont="1" applyFill="1" applyBorder="1" applyAlignment="1">
      <alignment horizontal="left" vertical="top" wrapText="1"/>
    </xf>
    <xf numFmtId="0" fontId="11" fillId="0" borderId="25" xfId="0" applyFont="1" applyBorder="1" applyAlignment="1">
      <alignment horizontal="left" vertical="top" wrapText="1"/>
    </xf>
    <xf numFmtId="0" fontId="2" fillId="0" borderId="45" xfId="0" applyFont="1" applyBorder="1" applyAlignment="1">
      <alignment horizontal="left" vertical="top" wrapText="1"/>
    </xf>
    <xf numFmtId="0" fontId="2" fillId="7" borderId="52" xfId="0" applyFont="1" applyFill="1" applyBorder="1" applyAlignment="1" applyProtection="1">
      <alignment horizontal="left" vertical="top" wrapText="1"/>
      <protection locked="0"/>
    </xf>
    <xf numFmtId="0" fontId="4" fillId="7" borderId="52" xfId="1" applyFont="1" applyFill="1" applyBorder="1" applyAlignment="1" applyProtection="1">
      <alignment horizontal="left" vertical="top" wrapText="1"/>
      <protection locked="0"/>
    </xf>
    <xf numFmtId="14" fontId="4" fillId="7" borderId="29" xfId="0" applyNumberFormat="1" applyFont="1" applyFill="1" applyBorder="1" applyAlignment="1" applyProtection="1">
      <alignment horizontal="left" vertical="top" wrapText="1"/>
      <protection locked="0"/>
    </xf>
    <xf numFmtId="14" fontId="4" fillId="7" borderId="41" xfId="0" applyNumberFormat="1" applyFont="1" applyFill="1" applyBorder="1" applyAlignment="1" applyProtection="1">
      <alignment horizontal="left" vertical="top" wrapText="1"/>
      <protection locked="0"/>
    </xf>
    <xf numFmtId="14" fontId="4" fillId="7" borderId="11" xfId="0" applyNumberFormat="1" applyFont="1" applyFill="1" applyBorder="1" applyAlignment="1" applyProtection="1">
      <alignment horizontal="left" vertical="top" wrapText="1"/>
      <protection locked="0"/>
    </xf>
    <xf numFmtId="0" fontId="4" fillId="9" borderId="11" xfId="0" applyFont="1" applyFill="1" applyBorder="1" applyAlignment="1" applyProtection="1">
      <alignment horizontal="left" vertical="top" wrapText="1"/>
      <protection locked="0"/>
    </xf>
    <xf numFmtId="0" fontId="4" fillId="9" borderId="14" xfId="0" applyFont="1" applyFill="1" applyBorder="1" applyAlignment="1" applyProtection="1">
      <alignment horizontal="left" vertical="top" wrapText="1"/>
      <protection locked="0"/>
    </xf>
    <xf numFmtId="0" fontId="2" fillId="7" borderId="35" xfId="0" applyFont="1" applyFill="1" applyBorder="1" applyAlignment="1" applyProtection="1">
      <alignment horizontal="left" vertical="top" wrapText="1"/>
      <protection locked="0"/>
    </xf>
    <xf numFmtId="0" fontId="2" fillId="7" borderId="38" xfId="0" applyFont="1" applyFill="1" applyBorder="1" applyAlignment="1" applyProtection="1">
      <alignment horizontal="left" vertical="top"/>
      <protection locked="0"/>
    </xf>
    <xf numFmtId="0" fontId="2" fillId="7" borderId="23" xfId="0" applyFont="1" applyFill="1" applyBorder="1" applyAlignment="1" applyProtection="1">
      <alignment horizontal="left" vertical="top"/>
      <protection locked="0"/>
    </xf>
    <xf numFmtId="0" fontId="2" fillId="7" borderId="33" xfId="0" applyFont="1" applyFill="1" applyBorder="1" applyAlignment="1" applyProtection="1">
      <alignment horizontal="left" vertical="top"/>
      <protection locked="0"/>
    </xf>
    <xf numFmtId="0" fontId="2" fillId="0" borderId="38" xfId="0" applyFont="1" applyBorder="1" applyAlignment="1">
      <alignment horizontal="left" vertical="top" wrapText="1"/>
    </xf>
    <xf numFmtId="14" fontId="2" fillId="0" borderId="31" xfId="0" applyNumberFormat="1" applyFont="1" applyBorder="1" applyAlignment="1">
      <alignment horizontal="left" vertical="top" wrapText="1"/>
    </xf>
    <xf numFmtId="14" fontId="2" fillId="0" borderId="36" xfId="0" applyNumberFormat="1" applyFont="1" applyBorder="1" applyAlignment="1">
      <alignment horizontal="left" vertical="top" wrapText="1"/>
    </xf>
    <xf numFmtId="14" fontId="2" fillId="0" borderId="23" xfId="0" applyNumberFormat="1" applyFont="1" applyBorder="1" applyAlignment="1">
      <alignment horizontal="left" vertical="top" wrapText="1"/>
    </xf>
    <xf numFmtId="14" fontId="2" fillId="0" borderId="33"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14" fontId="2" fillId="0" borderId="38" xfId="0" applyNumberFormat="1" applyFont="1" applyBorder="1" applyAlignment="1">
      <alignment horizontal="left" vertical="top" wrapText="1"/>
    </xf>
    <xf numFmtId="14" fontId="2" fillId="0" borderId="29" xfId="0" applyNumberFormat="1" applyFont="1" applyBorder="1" applyAlignment="1">
      <alignment horizontal="left" vertical="top" wrapText="1"/>
    </xf>
    <xf numFmtId="14" fontId="2" fillId="0" borderId="11" xfId="0" applyNumberFormat="1" applyFont="1" applyBorder="1" applyAlignment="1">
      <alignment horizontal="left" vertical="top" wrapText="1"/>
    </xf>
    <xf numFmtId="14" fontId="2" fillId="0" borderId="14" xfId="0" applyNumberFormat="1" applyFont="1" applyBorder="1" applyAlignment="1">
      <alignment horizontal="left" vertical="top" wrapText="1"/>
    </xf>
    <xf numFmtId="0" fontId="2" fillId="7" borderId="26" xfId="0" applyFont="1" applyFill="1" applyBorder="1" applyAlignment="1" applyProtection="1">
      <alignment horizontal="left" vertical="top" wrapText="1"/>
      <protection locked="0"/>
    </xf>
    <xf numFmtId="0" fontId="2" fillId="7" borderId="71" xfId="0" applyFont="1" applyFill="1" applyBorder="1" applyAlignment="1" applyProtection="1">
      <alignment horizontal="left" vertical="top" wrapText="1"/>
      <protection locked="0"/>
    </xf>
    <xf numFmtId="0" fontId="4" fillId="7" borderId="57" xfId="0" applyFont="1" applyFill="1" applyBorder="1" applyAlignment="1" applyProtection="1">
      <alignment horizontal="left" vertical="top" wrapText="1"/>
      <protection locked="0"/>
    </xf>
    <xf numFmtId="0" fontId="4" fillId="7" borderId="57" xfId="0" applyFont="1" applyFill="1" applyBorder="1" applyAlignment="1" applyProtection="1">
      <alignment horizontal="left" vertical="top"/>
      <protection locked="0"/>
    </xf>
    <xf numFmtId="0" fontId="4" fillId="7" borderId="13" xfId="0" applyFont="1" applyFill="1" applyBorder="1" applyAlignment="1" applyProtection="1">
      <alignment horizontal="left" vertical="top"/>
      <protection locked="0"/>
    </xf>
    <xf numFmtId="0" fontId="4" fillId="7" borderId="29" xfId="0" applyFont="1" applyFill="1" applyBorder="1" applyAlignment="1" applyProtection="1">
      <alignment horizontal="left" vertical="top" wrapText="1"/>
      <protection locked="0"/>
    </xf>
    <xf numFmtId="0" fontId="4" fillId="7" borderId="11" xfId="0" applyFont="1" applyFill="1" applyBorder="1" applyAlignment="1" applyProtection="1">
      <alignment horizontal="left" vertical="top" wrapText="1"/>
      <protection locked="0"/>
    </xf>
    <xf numFmtId="0" fontId="4" fillId="7" borderId="14" xfId="0" applyFont="1" applyFill="1" applyBorder="1" applyAlignment="1" applyProtection="1">
      <alignment horizontal="left" vertical="top" wrapText="1"/>
      <protection locked="0"/>
    </xf>
    <xf numFmtId="0" fontId="4" fillId="7" borderId="39" xfId="0" applyFont="1" applyFill="1" applyBorder="1" applyAlignment="1" applyProtection="1">
      <alignment horizontal="left" vertical="top" wrapText="1"/>
      <protection locked="0"/>
    </xf>
    <xf numFmtId="0" fontId="4" fillId="7" borderId="36" xfId="0" applyFont="1" applyFill="1" applyBorder="1" applyAlignment="1" applyProtection="1">
      <alignment horizontal="left" vertical="top" wrapText="1"/>
      <protection locked="0"/>
    </xf>
    <xf numFmtId="0" fontId="4" fillId="7" borderId="51" xfId="0" applyFont="1" applyFill="1" applyBorder="1" applyAlignment="1" applyProtection="1">
      <alignment horizontal="left" vertical="top" wrapText="1"/>
      <protection locked="0"/>
    </xf>
    <xf numFmtId="0" fontId="4" fillId="7" borderId="19" xfId="0" applyFont="1" applyFill="1" applyBorder="1" applyAlignment="1" applyProtection="1">
      <alignment horizontal="left" vertical="top" wrapText="1"/>
      <protection locked="0"/>
    </xf>
    <xf numFmtId="0" fontId="4" fillId="8" borderId="47" xfId="0" applyFont="1" applyFill="1" applyBorder="1" applyAlignment="1" applyProtection="1">
      <alignment horizontal="left" vertical="top" wrapText="1"/>
      <protection locked="0"/>
    </xf>
    <xf numFmtId="0" fontId="4" fillId="8" borderId="71" xfId="0" applyFont="1" applyFill="1" applyBorder="1" applyAlignment="1" applyProtection="1">
      <alignment horizontal="left" vertical="top" wrapText="1"/>
      <protection locked="0"/>
    </xf>
    <xf numFmtId="0" fontId="4" fillId="8" borderId="100" xfId="0" applyFont="1" applyFill="1" applyBorder="1" applyAlignment="1" applyProtection="1">
      <alignment horizontal="left" vertical="top" wrapText="1"/>
      <protection locked="0"/>
    </xf>
    <xf numFmtId="0" fontId="4" fillId="8" borderId="86" xfId="0" applyFont="1" applyFill="1" applyBorder="1" applyAlignment="1" applyProtection="1">
      <alignment horizontal="left" vertical="top" wrapText="1"/>
      <protection locked="0"/>
    </xf>
    <xf numFmtId="49" fontId="4" fillId="7" borderId="23" xfId="0" applyNumberFormat="1" applyFont="1" applyFill="1" applyBorder="1" applyAlignment="1" applyProtection="1">
      <alignment horizontal="left" vertical="top" wrapText="1"/>
      <protection locked="0"/>
    </xf>
    <xf numFmtId="49" fontId="4" fillId="7" borderId="33" xfId="0" applyNumberFormat="1" applyFont="1" applyFill="1" applyBorder="1" applyAlignment="1" applyProtection="1">
      <alignment horizontal="left" vertical="top" wrapText="1"/>
      <protection locked="0"/>
    </xf>
    <xf numFmtId="0" fontId="4" fillId="7" borderId="46" xfId="0" applyFont="1" applyFill="1" applyBorder="1" applyAlignment="1" applyProtection="1">
      <alignment horizontal="left" vertical="top"/>
      <protection locked="0"/>
    </xf>
    <xf numFmtId="0" fontId="4" fillId="7" borderId="13" xfId="0" applyFont="1" applyFill="1" applyBorder="1" applyAlignment="1" applyProtection="1">
      <alignment horizontal="left" vertical="top" wrapText="1"/>
      <protection locked="0"/>
    </xf>
    <xf numFmtId="0" fontId="4" fillId="7" borderId="43" xfId="0" applyFont="1" applyFill="1" applyBorder="1" applyAlignment="1" applyProtection="1">
      <alignment horizontal="left" vertical="top" wrapText="1"/>
      <protection locked="0"/>
    </xf>
    <xf numFmtId="0" fontId="4" fillId="7" borderId="45" xfId="0" applyFont="1" applyFill="1" applyBorder="1" applyAlignment="1" applyProtection="1">
      <alignment horizontal="left" vertical="top" wrapText="1"/>
      <protection locked="0"/>
    </xf>
    <xf numFmtId="0" fontId="4" fillId="7" borderId="15" xfId="0" applyFont="1" applyFill="1" applyBorder="1" applyAlignment="1" applyProtection="1">
      <alignment horizontal="left" vertical="top" wrapText="1"/>
      <protection locked="0"/>
    </xf>
    <xf numFmtId="0" fontId="4" fillId="7" borderId="15" xfId="0" applyFont="1" applyFill="1" applyBorder="1" applyAlignment="1" applyProtection="1">
      <alignment horizontal="left" vertical="top"/>
      <protection locked="0"/>
    </xf>
    <xf numFmtId="0" fontId="4" fillId="7" borderId="25" xfId="0" applyFont="1" applyFill="1" applyBorder="1" applyAlignment="1" applyProtection="1">
      <alignment horizontal="left" vertical="top"/>
      <protection locked="0"/>
    </xf>
    <xf numFmtId="0" fontId="2" fillId="9" borderId="40" xfId="0" applyFont="1" applyFill="1" applyBorder="1" applyAlignment="1" applyProtection="1">
      <alignment horizontal="left" vertical="top" wrapText="1"/>
      <protection locked="0"/>
    </xf>
    <xf numFmtId="0" fontId="2" fillId="9" borderId="71" xfId="0" applyFont="1" applyFill="1" applyBorder="1" applyAlignment="1" applyProtection="1">
      <alignment horizontal="left" vertical="top" wrapText="1"/>
      <protection locked="0"/>
    </xf>
    <xf numFmtId="0" fontId="2" fillId="9" borderId="99" xfId="0" applyFont="1" applyFill="1" applyBorder="1" applyAlignment="1" applyProtection="1">
      <alignment horizontal="left" vertical="top" wrapText="1"/>
      <protection locked="0"/>
    </xf>
    <xf numFmtId="0" fontId="4" fillId="7" borderId="25" xfId="0" applyFont="1" applyFill="1" applyBorder="1" applyAlignment="1" applyProtection="1">
      <alignment horizontal="left" vertical="top" wrapText="1"/>
      <protection locked="0"/>
    </xf>
    <xf numFmtId="0" fontId="1" fillId="7" borderId="11" xfId="0" applyFont="1" applyFill="1" applyBorder="1" applyAlignment="1" applyProtection="1">
      <alignment horizontal="left" vertical="top" wrapText="1"/>
      <protection locked="0"/>
    </xf>
    <xf numFmtId="0" fontId="1" fillId="0" borderId="0" xfId="0" applyFont="1" applyAlignment="1">
      <alignment horizontal="left" vertical="top" wrapText="1"/>
    </xf>
    <xf numFmtId="0" fontId="1" fillId="2" borderId="1" xfId="0" applyFont="1" applyFill="1" applyBorder="1" applyAlignment="1">
      <alignment horizontal="left" vertical="top" wrapText="1"/>
    </xf>
    <xf numFmtId="0" fontId="1" fillId="0" borderId="12" xfId="0" applyFont="1" applyBorder="1" applyAlignment="1">
      <alignment horizontal="left" vertical="top" wrapText="1"/>
    </xf>
    <xf numFmtId="0" fontId="6" fillId="11" borderId="0" xfId="0" applyFont="1" applyFill="1" applyAlignment="1">
      <alignment horizontal="left" vertical="top" wrapText="1"/>
    </xf>
    <xf numFmtId="0" fontId="1" fillId="11" borderId="0" xfId="0" applyFont="1" applyFill="1" applyAlignment="1">
      <alignment horizontal="left" vertical="top" wrapText="1"/>
    </xf>
    <xf numFmtId="0" fontId="1" fillId="0" borderId="0" xfId="0" applyFont="1" applyAlignment="1">
      <alignment horizontal="left" vertical="top"/>
    </xf>
    <xf numFmtId="0" fontId="4" fillId="2" borderId="0" xfId="0" applyFont="1" applyFill="1" applyAlignment="1">
      <alignment horizontal="left" vertical="top" wrapText="1"/>
    </xf>
    <xf numFmtId="0" fontId="4" fillId="2" borderId="7" xfId="0" applyFont="1" applyFill="1" applyBorder="1" applyAlignment="1">
      <alignment horizontal="left" vertical="top"/>
    </xf>
    <xf numFmtId="0" fontId="4" fillId="2" borderId="9" xfId="0" applyFont="1" applyFill="1" applyBorder="1" applyAlignment="1">
      <alignment horizontal="left" vertical="top"/>
    </xf>
    <xf numFmtId="0" fontId="11" fillId="0" borderId="3" xfId="0" applyFont="1" applyBorder="1" applyAlignment="1">
      <alignment horizontal="left" vertical="top"/>
    </xf>
    <xf numFmtId="0" fontId="11" fillId="0" borderId="5" xfId="0" applyFont="1" applyBorder="1" applyAlignment="1">
      <alignment horizontal="left" vertical="top"/>
    </xf>
    <xf numFmtId="0" fontId="1" fillId="2" borderId="12" xfId="0" applyFont="1" applyFill="1" applyBorder="1" applyAlignment="1">
      <alignment horizontal="left" vertical="top" wrapText="1" indent="2"/>
    </xf>
    <xf numFmtId="0" fontId="1" fillId="2" borderId="15" xfId="0" applyFont="1" applyFill="1" applyBorder="1" applyAlignment="1">
      <alignment horizontal="left" vertical="top" wrapText="1" indent="2"/>
    </xf>
    <xf numFmtId="0" fontId="4" fillId="2" borderId="12" xfId="0" applyFont="1" applyFill="1" applyBorder="1" applyAlignment="1">
      <alignment horizontal="left" vertical="top" wrapText="1"/>
    </xf>
    <xf numFmtId="0" fontId="2" fillId="2" borderId="15" xfId="0" applyFont="1" applyFill="1" applyBorder="1" applyAlignment="1">
      <alignment horizontal="left" vertical="top" wrapText="1"/>
    </xf>
    <xf numFmtId="0" fontId="10" fillId="2" borderId="12" xfId="1" applyFont="1" applyFill="1" applyBorder="1" applyAlignment="1">
      <alignment horizontal="left" vertical="top" wrapText="1"/>
    </xf>
    <xf numFmtId="0" fontId="10" fillId="2" borderId="15" xfId="1" applyFont="1" applyFill="1" applyBorder="1" applyAlignment="1">
      <alignment horizontal="left" vertical="top" wrapText="1"/>
    </xf>
    <xf numFmtId="0" fontId="2" fillId="0" borderId="12" xfId="0" applyFont="1" applyBorder="1" applyAlignment="1">
      <alignment horizontal="left" vertical="top" wrapText="1"/>
    </xf>
    <xf numFmtId="0" fontId="2" fillId="0" borderId="15" xfId="0" applyFont="1" applyBorder="1" applyAlignment="1">
      <alignment horizontal="left" vertical="top" wrapText="1"/>
    </xf>
    <xf numFmtId="0" fontId="5" fillId="2" borderId="53" xfId="0" applyFont="1" applyFill="1" applyBorder="1" applyAlignment="1">
      <alignment horizontal="left" vertical="top" wrapText="1"/>
    </xf>
    <xf numFmtId="0" fontId="5" fillId="2" borderId="54" xfId="0" applyFont="1" applyFill="1" applyBorder="1" applyAlignment="1">
      <alignment horizontal="left" vertical="top" wrapText="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10" fillId="0" borderId="13" xfId="1" applyFont="1" applyBorder="1" applyAlignment="1">
      <alignment horizontal="left" vertical="top" wrapText="1"/>
    </xf>
    <xf numFmtId="0" fontId="10" fillId="0" borderId="17" xfId="1" applyFont="1" applyBorder="1" applyAlignment="1">
      <alignment horizontal="left" vertical="top" wrapText="1"/>
    </xf>
    <xf numFmtId="0" fontId="8" fillId="0" borderId="3" xfId="0" applyFont="1" applyBorder="1" applyAlignment="1">
      <alignment horizontal="left" vertical="top"/>
    </xf>
    <xf numFmtId="0" fontId="8" fillId="0" borderId="5" xfId="0" applyFont="1" applyBorder="1" applyAlignment="1">
      <alignment horizontal="left" vertical="top"/>
    </xf>
    <xf numFmtId="0" fontId="14" fillId="2" borderId="3" xfId="0" applyFont="1" applyFill="1" applyBorder="1" applyAlignment="1">
      <alignment horizontal="left" vertical="top" wrapText="1"/>
    </xf>
    <xf numFmtId="0" fontId="14" fillId="2" borderId="5" xfId="0" applyFont="1" applyFill="1" applyBorder="1" applyAlignment="1">
      <alignment horizontal="left" vertical="top" wrapText="1"/>
    </xf>
    <xf numFmtId="0" fontId="3" fillId="3" borderId="3" xfId="0" applyFont="1" applyFill="1" applyBorder="1" applyAlignment="1">
      <alignment horizontal="left" vertical="top" wrapText="1"/>
    </xf>
    <xf numFmtId="0" fontId="3" fillId="3" borderId="5" xfId="0" applyFont="1" applyFill="1" applyBorder="1" applyAlignment="1">
      <alignment horizontal="left" vertical="top" wrapText="1"/>
    </xf>
    <xf numFmtId="0" fontId="4" fillId="10" borderId="3" xfId="0" applyFont="1" applyFill="1" applyBorder="1" applyAlignment="1">
      <alignment horizontal="left" vertical="top"/>
    </xf>
    <xf numFmtId="0" fontId="4" fillId="10" borderId="5" xfId="0" applyFont="1" applyFill="1" applyBorder="1" applyAlignment="1">
      <alignment horizontal="left" vertical="top"/>
    </xf>
    <xf numFmtId="0" fontId="4" fillId="2" borderId="0" xfId="0" applyFont="1" applyFill="1" applyAlignment="1">
      <alignment horizontal="left" vertical="top" wrapText="1"/>
    </xf>
    <xf numFmtId="0" fontId="13" fillId="0" borderId="0" xfId="1" applyFont="1" applyBorder="1" applyAlignment="1">
      <alignment horizontal="left" vertical="top"/>
    </xf>
    <xf numFmtId="0" fontId="10" fillId="0" borderId="0" xfId="1" applyFont="1" applyBorder="1" applyAlignment="1">
      <alignment horizontal="left" vertical="top"/>
    </xf>
    <xf numFmtId="0" fontId="4" fillId="0" borderId="60" xfId="0" applyFont="1" applyBorder="1" applyAlignment="1">
      <alignment horizontal="left" vertical="top" wrapText="1"/>
    </xf>
    <xf numFmtId="0" fontId="4" fillId="0" borderId="62" xfId="0" applyFont="1" applyBorder="1" applyAlignment="1">
      <alignment horizontal="left" vertical="top" wrapText="1"/>
    </xf>
    <xf numFmtId="0" fontId="5" fillId="2" borderId="55" xfId="0" applyFont="1" applyFill="1" applyBorder="1" applyAlignment="1">
      <alignment horizontal="left" vertical="top" wrapText="1"/>
    </xf>
    <xf numFmtId="0" fontId="5" fillId="2" borderId="56" xfId="0" applyFont="1" applyFill="1" applyBorder="1" applyAlignment="1">
      <alignment horizontal="left" vertical="top" wrapText="1"/>
    </xf>
    <xf numFmtId="0" fontId="4" fillId="2" borderId="55" xfId="0" applyFont="1" applyFill="1" applyBorder="1" applyAlignment="1">
      <alignment horizontal="left" vertical="top" wrapText="1"/>
    </xf>
    <xf numFmtId="0" fontId="4" fillId="2" borderId="56" xfId="0" applyFont="1" applyFill="1" applyBorder="1" applyAlignment="1">
      <alignment horizontal="left" vertical="top" wrapText="1"/>
    </xf>
    <xf numFmtId="0" fontId="5" fillId="2" borderId="13" xfId="0" applyFont="1" applyFill="1" applyBorder="1" applyAlignment="1">
      <alignment horizontal="left" vertical="top" wrapText="1"/>
    </xf>
    <xf numFmtId="0" fontId="5" fillId="2" borderId="17" xfId="0" applyFont="1" applyFill="1" applyBorder="1" applyAlignment="1">
      <alignment horizontal="left" vertical="top" wrapText="1"/>
    </xf>
    <xf numFmtId="0" fontId="4" fillId="0" borderId="76" xfId="0" applyFont="1" applyBorder="1" applyAlignment="1">
      <alignment horizontal="left" vertical="top" wrapText="1"/>
    </xf>
    <xf numFmtId="0" fontId="4" fillId="0" borderId="77" xfId="0" applyFont="1" applyBorder="1" applyAlignment="1">
      <alignment horizontal="left" vertical="top" wrapText="1"/>
    </xf>
    <xf numFmtId="0" fontId="4" fillId="0" borderId="63" xfId="0" applyFont="1" applyBorder="1" applyAlignment="1">
      <alignment horizontal="left" vertical="top" wrapText="1" indent="2"/>
    </xf>
    <xf numFmtId="0" fontId="4" fillId="0" borderId="65" xfId="0" applyFont="1" applyBorder="1" applyAlignment="1">
      <alignment horizontal="left" vertical="top" wrapText="1" indent="2"/>
    </xf>
    <xf numFmtId="0" fontId="4" fillId="0" borderId="55" xfId="0" applyFont="1" applyBorder="1" applyAlignment="1">
      <alignment horizontal="left" vertical="top" wrapText="1" indent="2"/>
    </xf>
    <xf numFmtId="0" fontId="4" fillId="0" borderId="56" xfId="0" applyFont="1" applyBorder="1" applyAlignment="1">
      <alignment horizontal="left" vertical="top" wrapText="1" indent="2"/>
    </xf>
    <xf numFmtId="0" fontId="10" fillId="0" borderId="13" xfId="1" applyFont="1" applyBorder="1" applyAlignment="1">
      <alignment horizontal="left" vertical="top"/>
    </xf>
    <xf numFmtId="0" fontId="10" fillId="0" borderId="17" xfId="1" applyFont="1" applyBorder="1" applyAlignment="1">
      <alignment horizontal="left" vertical="top"/>
    </xf>
    <xf numFmtId="0" fontId="4" fillId="0" borderId="55" xfId="0" applyFont="1" applyBorder="1" applyAlignment="1">
      <alignment horizontal="left" vertical="top" wrapText="1"/>
    </xf>
    <xf numFmtId="0" fontId="4" fillId="0" borderId="56" xfId="0" applyFont="1" applyBorder="1" applyAlignment="1">
      <alignment horizontal="left" vertical="top" wrapText="1"/>
    </xf>
    <xf numFmtId="0" fontId="8" fillId="0" borderId="3" xfId="0" applyFont="1" applyBorder="1" applyAlignment="1">
      <alignment horizontal="left" vertical="top" wrapText="1"/>
    </xf>
    <xf numFmtId="0" fontId="8" fillId="0" borderId="5" xfId="0" applyFont="1" applyBorder="1" applyAlignment="1">
      <alignment horizontal="left" vertical="top" wrapText="1"/>
    </xf>
    <xf numFmtId="0" fontId="1" fillId="2" borderId="53" xfId="1" applyFont="1" applyFill="1" applyBorder="1" applyAlignment="1">
      <alignment vertical="top" wrapText="1"/>
    </xf>
    <xf numFmtId="0" fontId="1" fillId="2" borderId="54" xfId="1" applyFont="1" applyFill="1" applyBorder="1" applyAlignment="1">
      <alignment vertical="top" wrapText="1"/>
    </xf>
    <xf numFmtId="0" fontId="1" fillId="2" borderId="12" xfId="0" applyFont="1" applyFill="1" applyBorder="1" applyAlignment="1">
      <alignment horizontal="left" vertical="top" wrapText="1"/>
    </xf>
    <xf numFmtId="0" fontId="2" fillId="0" borderId="53" xfId="0" applyFont="1" applyBorder="1" applyAlignment="1">
      <alignment horizontal="left" vertical="top" wrapText="1"/>
    </xf>
    <xf numFmtId="0" fontId="2" fillId="0" borderId="54" xfId="0" applyFont="1" applyBorder="1" applyAlignment="1">
      <alignment horizontal="left" vertical="top" wrapText="1"/>
    </xf>
    <xf numFmtId="0" fontId="2" fillId="0" borderId="55" xfId="0" applyFont="1" applyBorder="1" applyAlignment="1">
      <alignment horizontal="left" vertical="top" wrapText="1"/>
    </xf>
    <xf numFmtId="0" fontId="2" fillId="0" borderId="56" xfId="0" applyFont="1" applyBorder="1" applyAlignment="1">
      <alignment horizontal="left" vertical="top" wrapText="1"/>
    </xf>
    <xf numFmtId="0" fontId="1" fillId="2" borderId="12" xfId="0" applyFont="1" applyFill="1" applyBorder="1" applyAlignment="1">
      <alignment horizontal="left" vertical="top" wrapText="1" indent="1"/>
    </xf>
    <xf numFmtId="0" fontId="1" fillId="2" borderId="15" xfId="0" applyFont="1" applyFill="1" applyBorder="1" applyAlignment="1">
      <alignment horizontal="left" vertical="top" wrapText="1" indent="1"/>
    </xf>
    <xf numFmtId="0" fontId="11" fillId="0" borderId="3" xfId="0" applyFont="1" applyBorder="1" applyAlignment="1">
      <alignment horizontal="left" vertical="top" wrapText="1"/>
    </xf>
    <xf numFmtId="0" fontId="11" fillId="0" borderId="91" xfId="0" applyFont="1" applyBorder="1" applyAlignment="1">
      <alignment horizontal="left"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4" borderId="3" xfId="0" applyFont="1" applyFill="1" applyBorder="1" applyAlignment="1">
      <alignment horizontal="left" vertical="top" wrapText="1"/>
    </xf>
    <xf numFmtId="0" fontId="6" fillId="4" borderId="5" xfId="0" applyFont="1" applyFill="1" applyBorder="1" applyAlignment="1">
      <alignment horizontal="left" vertical="top" wrapText="1"/>
    </xf>
    <xf numFmtId="0" fontId="2" fillId="0" borderId="32" xfId="0" applyFont="1" applyBorder="1" applyAlignment="1">
      <alignment horizontal="left" vertical="top" wrapText="1"/>
    </xf>
    <xf numFmtId="0" fontId="2" fillId="0" borderId="14" xfId="0" applyFont="1" applyBorder="1" applyAlignment="1">
      <alignment horizontal="left" vertical="top" wrapText="1"/>
    </xf>
    <xf numFmtId="0" fontId="2" fillId="0" borderId="88" xfId="0" applyFont="1" applyBorder="1" applyAlignment="1">
      <alignment horizontal="left" vertical="top" wrapText="1"/>
    </xf>
    <xf numFmtId="0" fontId="2" fillId="0" borderId="89" xfId="0" applyFont="1" applyBorder="1" applyAlignment="1">
      <alignment horizontal="left" vertical="top" wrapText="1"/>
    </xf>
    <xf numFmtId="0" fontId="4" fillId="0" borderId="88" xfId="0" applyFont="1" applyBorder="1" applyAlignment="1">
      <alignment horizontal="left" vertical="top" wrapText="1"/>
    </xf>
    <xf numFmtId="0" fontId="4" fillId="0" borderId="89" xfId="0" applyFont="1" applyBorder="1" applyAlignment="1">
      <alignment horizontal="left" vertical="top" wrapText="1"/>
    </xf>
    <xf numFmtId="0" fontId="4" fillId="0" borderId="3" xfId="0" applyFont="1" applyBorder="1" applyAlignment="1">
      <alignment horizontal="left" vertical="top" wrapText="1"/>
    </xf>
    <xf numFmtId="0" fontId="4" fillId="0" borderId="5" xfId="0" applyFont="1" applyBorder="1" applyAlignment="1">
      <alignment horizontal="left" vertical="top" wrapText="1"/>
    </xf>
    <xf numFmtId="0" fontId="6" fillId="4" borderId="9" xfId="0" applyFont="1" applyFill="1" applyBorder="1" applyAlignment="1">
      <alignment horizontal="left" vertical="top" wrapText="1"/>
    </xf>
    <xf numFmtId="0" fontId="4" fillId="0" borderId="22"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0" fontId="4" fillId="0" borderId="15" xfId="0" applyFont="1" applyBorder="1" applyAlignment="1">
      <alignment horizontal="left" vertical="top" wrapText="1"/>
    </xf>
    <xf numFmtId="0" fontId="6" fillId="4" borderId="17" xfId="0" applyFont="1" applyFill="1" applyBorder="1" applyAlignment="1">
      <alignment horizontal="left" vertical="top" wrapText="1"/>
    </xf>
    <xf numFmtId="0" fontId="6" fillId="0" borderId="18" xfId="0" applyFont="1" applyBorder="1" applyAlignment="1">
      <alignment horizontal="left" vertical="top" wrapText="1"/>
    </xf>
    <xf numFmtId="0" fontId="6" fillId="0" borderId="20" xfId="0" applyFont="1" applyBorder="1" applyAlignment="1">
      <alignment horizontal="left" vertical="top" wrapText="1"/>
    </xf>
    <xf numFmtId="0" fontId="6" fillId="0" borderId="12" xfId="0" applyFont="1" applyBorder="1" applyAlignment="1">
      <alignment horizontal="left" vertical="top" wrapText="1"/>
    </xf>
    <xf numFmtId="0" fontId="6" fillId="0" borderId="15" xfId="0" applyFont="1" applyBorder="1" applyAlignment="1">
      <alignment horizontal="left" vertical="top" wrapText="1"/>
    </xf>
    <xf numFmtId="0" fontId="4" fillId="0" borderId="1" xfId="0" applyFont="1" applyBorder="1" applyAlignment="1">
      <alignment horizontal="left" vertical="top" wrapText="1"/>
    </xf>
    <xf numFmtId="0" fontId="4" fillId="0" borderId="21" xfId="0" applyFont="1" applyBorder="1" applyAlignment="1">
      <alignment horizontal="left" vertical="top" wrapText="1"/>
    </xf>
    <xf numFmtId="0" fontId="6" fillId="0" borderId="1" xfId="0" applyFont="1" applyBorder="1" applyAlignment="1">
      <alignment horizontal="left" vertical="top" wrapText="1"/>
    </xf>
    <xf numFmtId="0" fontId="6" fillId="0" borderId="21" xfId="0" applyFont="1" applyBorder="1" applyAlignment="1">
      <alignment horizontal="left" vertical="top" wrapText="1"/>
    </xf>
    <xf numFmtId="0" fontId="11" fillId="0" borderId="6" xfId="0" applyFont="1" applyBorder="1" applyAlignment="1">
      <alignment horizontal="left" vertical="top" wrapText="1"/>
    </xf>
    <xf numFmtId="0" fontId="2" fillId="0" borderId="1" xfId="0" applyFont="1" applyBorder="1" applyAlignment="1">
      <alignment horizontal="left" vertical="top" wrapText="1"/>
    </xf>
    <xf numFmtId="0" fontId="2" fillId="0" borderId="21" xfId="0" applyFont="1" applyBorder="1" applyAlignment="1">
      <alignment horizontal="left" vertical="top" wrapText="1"/>
    </xf>
    <xf numFmtId="0" fontId="10" fillId="0" borderId="4" xfId="1" applyFont="1" applyFill="1" applyBorder="1" applyAlignment="1">
      <alignment horizontal="left" vertical="top" wrapText="1"/>
    </xf>
    <xf numFmtId="0" fontId="10" fillId="0" borderId="5" xfId="1" applyFont="1" applyFill="1" applyBorder="1" applyAlignment="1">
      <alignment horizontal="left" vertical="top" wrapText="1"/>
    </xf>
    <xf numFmtId="0" fontId="4" fillId="0" borderId="18" xfId="0" applyFont="1" applyBorder="1" applyAlignment="1">
      <alignment horizontal="left" vertical="top" wrapText="1"/>
    </xf>
    <xf numFmtId="0" fontId="4" fillId="0" borderId="20" xfId="0" applyFont="1" applyBorder="1" applyAlignment="1">
      <alignment horizontal="left" vertical="top" wrapText="1"/>
    </xf>
    <xf numFmtId="0" fontId="2" fillId="0" borderId="55" xfId="0" applyFont="1" applyBorder="1" applyAlignment="1">
      <alignment horizontal="left" vertical="top" wrapText="1" indent="2"/>
    </xf>
    <xf numFmtId="0" fontId="2" fillId="0" borderId="50" xfId="0" applyFont="1" applyBorder="1" applyAlignment="1">
      <alignment horizontal="left" vertical="top" wrapText="1" indent="2"/>
    </xf>
    <xf numFmtId="0" fontId="2" fillId="0" borderId="56" xfId="0" applyFont="1" applyBorder="1" applyAlignment="1">
      <alignment horizontal="left" vertical="top" wrapText="1" indent="2"/>
    </xf>
    <xf numFmtId="0" fontId="6" fillId="4" borderId="4" xfId="0" applyFont="1" applyFill="1" applyBorder="1" applyAlignment="1">
      <alignment horizontal="left" vertical="top" wrapText="1"/>
    </xf>
    <xf numFmtId="0" fontId="6" fillId="4" borderId="25" xfId="0" applyFont="1" applyFill="1" applyBorder="1" applyAlignment="1">
      <alignment horizontal="left" vertical="top" wrapText="1"/>
    </xf>
    <xf numFmtId="0" fontId="8" fillId="0" borderId="44" xfId="1" applyFont="1" applyFill="1" applyBorder="1" applyAlignment="1">
      <alignment horizontal="left" vertical="top" wrapText="1"/>
    </xf>
    <xf numFmtId="0" fontId="8" fillId="0" borderId="92" xfId="1" applyFont="1" applyFill="1" applyBorder="1" applyAlignment="1">
      <alignment horizontal="left" vertical="top" wrapText="1"/>
    </xf>
    <xf numFmtId="0" fontId="16" fillId="9" borderId="0" xfId="0" applyFont="1" applyFill="1" applyAlignment="1">
      <alignment horizontal="left" vertical="top" wrapText="1"/>
    </xf>
    <xf numFmtId="0" fontId="16" fillId="9" borderId="15" xfId="0" applyFont="1" applyFill="1" applyBorder="1" applyAlignment="1">
      <alignment horizontal="left" vertical="top" wrapText="1"/>
    </xf>
    <xf numFmtId="0" fontId="2" fillId="0" borderId="49" xfId="0" applyFont="1" applyBorder="1" applyAlignment="1">
      <alignment horizontal="left" vertical="top" wrapText="1"/>
    </xf>
    <xf numFmtId="0" fontId="6" fillId="0" borderId="55" xfId="0" applyFont="1" applyBorder="1" applyAlignment="1">
      <alignment horizontal="left" vertical="top" wrapText="1"/>
    </xf>
    <xf numFmtId="0" fontId="6" fillId="0" borderId="50" xfId="0" applyFont="1" applyBorder="1" applyAlignment="1">
      <alignment horizontal="left" vertical="top" wrapText="1"/>
    </xf>
    <xf numFmtId="0" fontId="6" fillId="0" borderId="56" xfId="0" applyFont="1" applyBorder="1" applyAlignment="1">
      <alignment horizontal="left" vertical="top" wrapText="1"/>
    </xf>
    <xf numFmtId="0" fontId="2" fillId="0" borderId="50" xfId="0" applyFont="1" applyBorder="1" applyAlignment="1">
      <alignment horizontal="left" vertical="top" wrapText="1"/>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5" xfId="0" applyFont="1" applyBorder="1" applyAlignment="1">
      <alignment horizontal="left" vertical="top"/>
    </xf>
    <xf numFmtId="0" fontId="2" fillId="0" borderId="60" xfId="0" applyFont="1" applyBorder="1" applyAlignment="1">
      <alignment horizontal="left" vertical="top" wrapText="1"/>
    </xf>
    <xf numFmtId="0" fontId="2" fillId="0" borderId="61" xfId="0" applyFont="1" applyBorder="1" applyAlignment="1">
      <alignment horizontal="left" vertical="top" wrapText="1"/>
    </xf>
    <xf numFmtId="0" fontId="2" fillId="0" borderId="62" xfId="0" applyFont="1" applyBorder="1" applyAlignment="1">
      <alignment horizontal="left" vertical="top" wrapText="1"/>
    </xf>
    <xf numFmtId="0" fontId="6" fillId="4" borderId="3" xfId="0" applyFont="1" applyFill="1" applyBorder="1" applyAlignment="1">
      <alignment horizontal="left" vertical="top"/>
    </xf>
    <xf numFmtId="0" fontId="6" fillId="4" borderId="4" xfId="0" applyFont="1" applyFill="1" applyBorder="1" applyAlignment="1">
      <alignment horizontal="left" vertical="top"/>
    </xf>
    <xf numFmtId="0" fontId="6" fillId="4" borderId="6" xfId="0" applyFont="1" applyFill="1" applyBorder="1" applyAlignment="1">
      <alignment horizontal="left" vertical="top"/>
    </xf>
    <xf numFmtId="0" fontId="6" fillId="4" borderId="9" xfId="0" applyFont="1" applyFill="1" applyBorder="1" applyAlignment="1">
      <alignment horizontal="left" vertical="top"/>
    </xf>
    <xf numFmtId="0" fontId="16" fillId="9" borderId="6" xfId="0" applyFont="1" applyFill="1" applyBorder="1" applyAlignment="1">
      <alignment horizontal="left" vertical="top" wrapText="1"/>
    </xf>
    <xf numFmtId="0" fontId="16" fillId="9" borderId="9" xfId="0" applyFont="1" applyFill="1" applyBorder="1" applyAlignment="1">
      <alignment horizontal="left" vertical="top" wrapText="1"/>
    </xf>
    <xf numFmtId="0" fontId="11" fillId="0" borderId="25" xfId="0" applyFont="1" applyBorder="1" applyAlignment="1">
      <alignment horizontal="left" vertical="top"/>
    </xf>
    <xf numFmtId="0" fontId="11" fillId="0" borderId="94" xfId="0" applyFont="1" applyBorder="1" applyAlignment="1">
      <alignment horizontal="left" vertical="top"/>
    </xf>
    <xf numFmtId="0" fontId="3" fillId="4" borderId="3"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5" xfId="0" applyFont="1" applyFill="1" applyBorder="1" applyAlignment="1">
      <alignment horizontal="left" vertical="top" wrapText="1"/>
    </xf>
    <xf numFmtId="0" fontId="16" fillId="9" borderId="0" xfId="0" applyFont="1" applyFill="1" applyAlignment="1">
      <alignment horizontal="left" vertical="top"/>
    </xf>
    <xf numFmtId="0" fontId="16" fillId="9" borderId="15" xfId="0" applyFont="1" applyFill="1" applyBorder="1" applyAlignment="1">
      <alignment horizontal="left" vertical="top"/>
    </xf>
    <xf numFmtId="0" fontId="11" fillId="0" borderId="6" xfId="0" applyFont="1" applyBorder="1" applyAlignment="1">
      <alignment horizontal="left" vertical="top"/>
    </xf>
    <xf numFmtId="0" fontId="10" fillId="0" borderId="25" xfId="1" applyFont="1" applyBorder="1" applyAlignment="1">
      <alignment horizontal="left" vertical="top" wrapText="1"/>
    </xf>
    <xf numFmtId="0" fontId="6" fillId="0" borderId="53" xfId="0" applyFont="1" applyBorder="1" applyAlignment="1">
      <alignment horizontal="left" vertical="top"/>
    </xf>
    <xf numFmtId="0" fontId="6" fillId="0" borderId="49" xfId="0" applyFont="1" applyBorder="1" applyAlignment="1">
      <alignment horizontal="left" vertical="top"/>
    </xf>
    <xf numFmtId="0" fontId="6" fillId="0" borderId="54" xfId="0" applyFont="1" applyBorder="1" applyAlignment="1">
      <alignment horizontal="left" vertical="top"/>
    </xf>
    <xf numFmtId="0" fontId="10" fillId="2" borderId="3" xfId="1" applyFont="1" applyFill="1" applyBorder="1" applyAlignment="1" applyProtection="1">
      <alignment horizontal="left" vertical="top" wrapText="1"/>
    </xf>
    <xf numFmtId="0" fontId="10" fillId="2" borderId="4" xfId="1" applyFont="1" applyFill="1" applyBorder="1" applyAlignment="1" applyProtection="1">
      <alignment horizontal="left" vertical="top" wrapText="1"/>
    </xf>
    <xf numFmtId="0" fontId="10" fillId="2" borderId="5" xfId="1" applyFont="1" applyFill="1" applyBorder="1" applyAlignment="1" applyProtection="1">
      <alignment horizontal="left" vertical="top" wrapText="1"/>
    </xf>
    <xf numFmtId="0" fontId="16" fillId="8" borderId="7" xfId="1" applyFont="1" applyFill="1" applyBorder="1" applyAlignment="1">
      <alignment horizontal="left" vertical="top" wrapText="1"/>
    </xf>
    <xf numFmtId="0" fontId="16" fillId="8" borderId="6" xfId="1" applyFont="1" applyFill="1" applyBorder="1" applyAlignment="1">
      <alignment horizontal="left" vertical="top" wrapText="1"/>
    </xf>
    <xf numFmtId="0" fontId="16" fillId="8" borderId="9" xfId="1" applyFont="1" applyFill="1" applyBorder="1" applyAlignment="1">
      <alignment horizontal="left" vertical="top" wrapText="1"/>
    </xf>
    <xf numFmtId="0" fontId="16" fillId="9" borderId="25" xfId="0" applyFont="1" applyFill="1" applyBorder="1" applyAlignment="1">
      <alignment horizontal="left" vertical="top" wrapText="1"/>
    </xf>
    <xf numFmtId="0" fontId="16" fillId="9" borderId="17" xfId="0" applyFont="1" applyFill="1" applyBorder="1" applyAlignment="1">
      <alignment horizontal="left" vertical="top" wrapText="1"/>
    </xf>
    <xf numFmtId="0" fontId="16" fillId="8" borderId="12" xfId="1" applyFont="1" applyFill="1" applyBorder="1" applyAlignment="1">
      <alignment horizontal="left" vertical="top" wrapText="1"/>
    </xf>
    <xf numFmtId="0" fontId="16" fillId="8" borderId="0" xfId="1" applyFont="1" applyFill="1" applyBorder="1" applyAlignment="1">
      <alignment horizontal="left" vertical="top" wrapText="1"/>
    </xf>
    <xf numFmtId="0" fontId="16" fillId="8" borderId="15" xfId="1" applyFont="1" applyFill="1" applyBorder="1" applyAlignment="1">
      <alignment horizontal="left" vertical="top" wrapText="1"/>
    </xf>
    <xf numFmtId="0" fontId="16" fillId="8" borderId="25" xfId="0" applyFont="1" applyFill="1" applyBorder="1" applyAlignment="1">
      <alignment horizontal="left" vertical="top" wrapText="1"/>
    </xf>
    <xf numFmtId="0" fontId="16" fillId="8" borderId="17" xfId="0" applyFont="1" applyFill="1" applyBorder="1" applyAlignment="1">
      <alignment horizontal="left" vertical="top" wrapText="1"/>
    </xf>
    <xf numFmtId="0" fontId="16" fillId="8" borderId="0" xfId="0" applyFont="1" applyFill="1" applyAlignment="1">
      <alignment horizontal="left" vertical="top" wrapText="1"/>
    </xf>
    <xf numFmtId="0" fontId="16" fillId="8" borderId="15" xfId="0" applyFont="1" applyFill="1" applyBorder="1" applyAlignment="1">
      <alignment horizontal="left" vertical="top" wrapText="1"/>
    </xf>
    <xf numFmtId="0" fontId="10" fillId="2" borderId="3" xfId="1" applyFont="1" applyFill="1" applyBorder="1" applyAlignment="1">
      <alignment horizontal="left" vertical="top" wrapText="1"/>
    </xf>
    <xf numFmtId="0" fontId="10" fillId="2" borderId="4" xfId="1" applyFont="1" applyFill="1" applyBorder="1" applyAlignment="1">
      <alignment horizontal="left" vertical="top" wrapText="1"/>
    </xf>
    <xf numFmtId="0" fontId="10" fillId="2" borderId="5" xfId="1" applyFont="1" applyFill="1" applyBorder="1" applyAlignment="1">
      <alignment horizontal="left" vertical="top" wrapText="1"/>
    </xf>
    <xf numFmtId="0" fontId="6" fillId="5" borderId="3" xfId="0" applyFont="1" applyFill="1" applyBorder="1" applyAlignment="1">
      <alignment horizontal="left" vertical="top"/>
    </xf>
    <xf numFmtId="0" fontId="6" fillId="5" borderId="4" xfId="0" applyFont="1" applyFill="1" applyBorder="1" applyAlignment="1">
      <alignment horizontal="left" vertical="top"/>
    </xf>
    <xf numFmtId="0" fontId="6" fillId="5" borderId="5" xfId="0" applyFont="1" applyFill="1" applyBorder="1" applyAlignment="1">
      <alignment horizontal="left" vertical="top"/>
    </xf>
    <xf numFmtId="0" fontId="16" fillId="9" borderId="7" xfId="0" applyFont="1" applyFill="1" applyBorder="1" applyAlignment="1">
      <alignment horizontal="left" vertical="top" wrapText="1"/>
    </xf>
    <xf numFmtId="0" fontId="17" fillId="9" borderId="12" xfId="0" applyFont="1" applyFill="1" applyBorder="1" applyAlignment="1">
      <alignment horizontal="left" vertical="top" wrapText="1"/>
    </xf>
    <xf numFmtId="0" fontId="17" fillId="9" borderId="0" xfId="0" applyFont="1" applyFill="1" applyAlignment="1">
      <alignment horizontal="left" vertical="top" wrapText="1"/>
    </xf>
    <xf numFmtId="0" fontId="17" fillId="9" borderId="15" xfId="0" applyFont="1" applyFill="1" applyBorder="1" applyAlignment="1">
      <alignment horizontal="left" vertical="top" wrapText="1"/>
    </xf>
    <xf numFmtId="0" fontId="16" fillId="9" borderId="12" xfId="0" applyFont="1" applyFill="1" applyBorder="1" applyAlignment="1">
      <alignment horizontal="left" vertical="top" wrapText="1"/>
    </xf>
    <xf numFmtId="0" fontId="11" fillId="0" borderId="95" xfId="0" applyFont="1" applyBorder="1" applyAlignment="1">
      <alignment horizontal="left" vertical="top" wrapText="1"/>
    </xf>
    <xf numFmtId="0" fontId="11" fillId="0" borderId="25" xfId="0" applyFont="1" applyBorder="1" applyAlignment="1">
      <alignment horizontal="left" vertical="top" wrapText="1"/>
    </xf>
    <xf numFmtId="0" fontId="11" fillId="0" borderId="94" xfId="0" applyFont="1" applyBorder="1" applyAlignment="1">
      <alignment horizontal="left" vertical="top" wrapText="1"/>
    </xf>
    <xf numFmtId="0" fontId="3" fillId="3" borderId="4" xfId="0" applyFont="1" applyFill="1" applyBorder="1" applyAlignment="1">
      <alignment horizontal="left" vertical="top" wrapText="1"/>
    </xf>
    <xf numFmtId="0" fontId="11" fillId="0" borderId="0" xfId="0" applyFont="1" applyAlignment="1">
      <alignment horizontal="left" vertical="top"/>
    </xf>
    <xf numFmtId="0" fontId="2" fillId="0" borderId="74" xfId="0" applyFont="1" applyBorder="1" applyAlignment="1">
      <alignment horizontal="left" vertical="top" wrapText="1"/>
    </xf>
    <xf numFmtId="0" fontId="2" fillId="0" borderId="75" xfId="0" applyFont="1" applyBorder="1" applyAlignment="1">
      <alignment horizontal="left" vertical="top" wrapText="1"/>
    </xf>
    <xf numFmtId="0" fontId="2" fillId="0" borderId="69" xfId="0" applyFont="1" applyBorder="1" applyAlignment="1">
      <alignment horizontal="left" vertical="top" wrapText="1"/>
    </xf>
    <xf numFmtId="0" fontId="2" fillId="0" borderId="70" xfId="0" applyFont="1" applyBorder="1" applyAlignment="1">
      <alignment horizontal="left" vertical="top" wrapText="1"/>
    </xf>
    <xf numFmtId="0" fontId="6" fillId="0" borderId="69" xfId="0" applyFont="1" applyBorder="1" applyAlignment="1">
      <alignment horizontal="left" vertical="top" wrapText="1"/>
    </xf>
    <xf numFmtId="0" fontId="6" fillId="0" borderId="70" xfId="0" applyFont="1" applyBorder="1" applyAlignment="1">
      <alignment horizontal="left" vertical="top" wrapText="1"/>
    </xf>
    <xf numFmtId="0" fontId="10" fillId="0" borderId="82" xfId="1" applyFont="1" applyFill="1" applyBorder="1" applyAlignment="1">
      <alignment horizontal="left" vertical="top" wrapText="1"/>
    </xf>
    <xf numFmtId="0" fontId="10" fillId="0" borderId="83" xfId="1" applyFont="1" applyFill="1" applyBorder="1" applyAlignment="1">
      <alignment horizontal="left" vertical="top" wrapText="1"/>
    </xf>
    <xf numFmtId="0" fontId="4" fillId="0" borderId="69" xfId="0" applyFont="1" applyBorder="1" applyAlignment="1">
      <alignment horizontal="left" vertical="top" wrapText="1"/>
    </xf>
    <xf numFmtId="0" fontId="4" fillId="0" borderId="70" xfId="0" applyFont="1" applyBorder="1" applyAlignment="1">
      <alignment horizontal="left" vertical="top" wrapText="1"/>
    </xf>
    <xf numFmtId="0" fontId="20" fillId="9" borderId="13" xfId="1" applyFont="1" applyFill="1" applyBorder="1" applyAlignment="1">
      <alignment horizontal="left" vertical="top" wrapText="1"/>
    </xf>
    <xf numFmtId="0" fontId="20" fillId="9" borderId="25" xfId="1" applyFont="1" applyFill="1" applyBorder="1" applyAlignment="1">
      <alignment horizontal="left" vertical="top" wrapText="1"/>
    </xf>
    <xf numFmtId="0" fontId="20" fillId="9" borderId="17" xfId="1" applyFont="1" applyFill="1" applyBorder="1" applyAlignment="1">
      <alignment horizontal="left" vertical="top" wrapText="1"/>
    </xf>
    <xf numFmtId="0" fontId="11" fillId="0" borderId="96" xfId="0" applyFont="1" applyBorder="1" applyAlignment="1">
      <alignment horizontal="left" vertical="top" wrapText="1"/>
    </xf>
    <xf numFmtId="0" fontId="6" fillId="3" borderId="3"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4" fillId="0" borderId="4" xfId="0" applyFont="1" applyBorder="1" applyAlignment="1">
      <alignment horizontal="left" vertical="top" wrapText="1"/>
    </xf>
    <xf numFmtId="0" fontId="2" fillId="0" borderId="69" xfId="0" applyFont="1" applyBorder="1" applyAlignment="1">
      <alignment horizontal="left" vertical="top" wrapText="1" indent="2"/>
    </xf>
    <xf numFmtId="0" fontId="2" fillId="0" borderId="70" xfId="0" applyFont="1" applyBorder="1" applyAlignment="1">
      <alignment horizontal="left" vertical="top" wrapText="1" indent="2"/>
    </xf>
    <xf numFmtId="0" fontId="2" fillId="0" borderId="45" xfId="0" applyFont="1" applyBorder="1" applyAlignment="1">
      <alignment horizontal="left" vertical="top" wrapText="1"/>
    </xf>
    <xf numFmtId="0" fontId="2" fillId="0" borderId="87"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0" fillId="9" borderId="0" xfId="0" applyFont="1" applyFill="1" applyAlignment="1">
      <alignment horizontal="left" vertical="top" wrapText="1"/>
    </xf>
    <xf numFmtId="0" fontId="20" fillId="9" borderId="15" xfId="0" applyFont="1" applyFill="1" applyBorder="1" applyAlignment="1">
      <alignment horizontal="left" vertical="top" wrapText="1"/>
    </xf>
    <xf numFmtId="0" fontId="11" fillId="0" borderId="25" xfId="0" applyFont="1" applyBorder="1" applyAlignment="1">
      <alignment horizontal="center" vertical="top"/>
    </xf>
    <xf numFmtId="0" fontId="11" fillId="0" borderId="96" xfId="0" applyFont="1" applyBorder="1" applyAlignment="1">
      <alignment horizontal="center" vertical="top"/>
    </xf>
    <xf numFmtId="0" fontId="6" fillId="0" borderId="53" xfId="0" applyFont="1" applyBorder="1" applyAlignment="1">
      <alignment horizontal="left" vertical="top" wrapText="1"/>
    </xf>
    <xf numFmtId="0" fontId="10" fillId="0" borderId="55" xfId="1" applyFont="1" applyFill="1" applyBorder="1" applyAlignment="1">
      <alignment horizontal="left" vertical="top" wrapText="1"/>
    </xf>
    <xf numFmtId="0" fontId="10" fillId="0" borderId="50" xfId="1" applyFont="1" applyFill="1" applyBorder="1" applyAlignment="1">
      <alignment horizontal="left" vertical="top" wrapText="1"/>
    </xf>
    <xf numFmtId="0" fontId="6" fillId="0" borderId="49" xfId="0" applyFont="1" applyBorder="1" applyAlignment="1">
      <alignment horizontal="left" vertical="top" wrapText="1"/>
    </xf>
    <xf numFmtId="0" fontId="10" fillId="0" borderId="63" xfId="1" applyFont="1" applyFill="1" applyBorder="1" applyAlignment="1">
      <alignment horizontal="left" vertical="top" wrapText="1"/>
    </xf>
    <xf numFmtId="0" fontId="10" fillId="0" borderId="64" xfId="1" applyFont="1" applyFill="1" applyBorder="1" applyAlignment="1">
      <alignment horizontal="left" vertical="top" wrapText="1"/>
    </xf>
    <xf numFmtId="0" fontId="10" fillId="2" borderId="3" xfId="1" applyFont="1" applyFill="1" applyBorder="1" applyAlignment="1">
      <alignment horizontal="left" vertical="top"/>
    </xf>
    <xf numFmtId="0" fontId="10" fillId="2" borderId="4" xfId="1" applyFont="1" applyFill="1" applyBorder="1" applyAlignment="1">
      <alignment horizontal="left" vertical="top"/>
    </xf>
    <xf numFmtId="0" fontId="10" fillId="2" borderId="5" xfId="1" applyFont="1" applyFill="1" applyBorder="1" applyAlignment="1">
      <alignment horizontal="left" vertical="top"/>
    </xf>
    <xf numFmtId="0" fontId="16" fillId="9" borderId="25" xfId="1" applyFont="1" applyFill="1" applyBorder="1" applyAlignment="1">
      <alignment horizontal="left" vertical="top" wrapText="1"/>
    </xf>
    <xf numFmtId="0" fontId="11" fillId="0" borderId="6" xfId="0" applyFont="1" applyBorder="1" applyAlignment="1">
      <alignment horizontal="center" vertical="top"/>
    </xf>
    <xf numFmtId="0" fontId="11" fillId="0" borderId="4" xfId="0" applyFont="1" applyBorder="1" applyAlignment="1">
      <alignment horizontal="left" vertical="top"/>
    </xf>
    <xf numFmtId="0" fontId="11" fillId="0" borderId="97" xfId="0" applyFont="1" applyBorder="1" applyAlignment="1">
      <alignment horizontal="left" vertical="top"/>
    </xf>
    <xf numFmtId="0" fontId="10" fillId="0" borderId="3" xfId="1" applyFont="1" applyFill="1" applyBorder="1" applyAlignment="1">
      <alignment horizontal="left" vertical="top" wrapText="1"/>
    </xf>
    <xf numFmtId="0" fontId="10" fillId="0" borderId="10" xfId="1" applyFont="1" applyFill="1" applyBorder="1" applyAlignment="1">
      <alignment horizontal="left" vertical="top" wrapText="1"/>
    </xf>
    <xf numFmtId="0" fontId="4" fillId="0" borderId="50" xfId="0" applyFont="1" applyBorder="1" applyAlignment="1">
      <alignment horizontal="left" vertical="top" wrapText="1"/>
    </xf>
    <xf numFmtId="0" fontId="6" fillId="3" borderId="3" xfId="0" applyFont="1" applyFill="1" applyBorder="1" applyAlignment="1">
      <alignment horizontal="left" vertical="top"/>
    </xf>
    <xf numFmtId="0" fontId="6" fillId="3" borderId="4" xfId="0" applyFont="1" applyFill="1" applyBorder="1" applyAlignment="1">
      <alignment horizontal="left" vertical="top"/>
    </xf>
    <xf numFmtId="0" fontId="2" fillId="0" borderId="55" xfId="0" applyFont="1" applyBorder="1" applyAlignment="1">
      <alignment horizontal="left" vertical="top"/>
    </xf>
    <xf numFmtId="0" fontId="2" fillId="0" borderId="50" xfId="0" applyFont="1" applyBorder="1" applyAlignment="1">
      <alignment horizontal="left" vertical="top"/>
    </xf>
    <xf numFmtId="0" fontId="6" fillId="0" borderId="55" xfId="0" applyFont="1" applyBorder="1" applyAlignment="1">
      <alignment horizontal="left" vertical="top"/>
    </xf>
    <xf numFmtId="0" fontId="6" fillId="0" borderId="50" xfId="0" applyFont="1" applyBorder="1" applyAlignment="1">
      <alignment horizontal="left" vertical="top"/>
    </xf>
    <xf numFmtId="0" fontId="16" fillId="9" borderId="12" xfId="0" applyFont="1" applyFill="1" applyBorder="1" applyAlignment="1">
      <alignment horizontal="left" vertical="top"/>
    </xf>
    <xf numFmtId="0" fontId="11" fillId="0" borderId="96" xfId="0" applyFont="1" applyBorder="1" applyAlignment="1">
      <alignment horizontal="left" vertical="top"/>
    </xf>
    <xf numFmtId="0" fontId="10" fillId="0" borderId="63" xfId="1" applyFont="1" applyBorder="1" applyAlignment="1">
      <alignment horizontal="left" vertical="top" wrapText="1"/>
    </xf>
    <xf numFmtId="0" fontId="10" fillId="0" borderId="64" xfId="1" applyFont="1" applyBorder="1" applyAlignment="1">
      <alignment horizontal="left" vertical="top" wrapText="1"/>
    </xf>
    <xf numFmtId="0" fontId="10" fillId="0" borderId="3" xfId="1" applyFont="1" applyFill="1" applyBorder="1" applyAlignment="1" applyProtection="1">
      <alignment horizontal="left" vertical="top" wrapText="1"/>
    </xf>
    <xf numFmtId="0" fontId="10" fillId="0" borderId="4" xfId="1" applyFont="1" applyFill="1" applyBorder="1" applyAlignment="1" applyProtection="1">
      <alignment horizontal="left" vertical="top" wrapText="1"/>
    </xf>
    <xf numFmtId="0" fontId="16" fillId="9" borderId="13" xfId="1" applyFont="1" applyFill="1" applyBorder="1" applyAlignment="1">
      <alignment horizontal="left" vertical="top" wrapText="1"/>
    </xf>
    <xf numFmtId="0" fontId="2" fillId="0" borderId="62" xfId="0" applyFont="1" applyBorder="1" applyAlignment="1">
      <alignment horizontal="left" vertical="top"/>
    </xf>
    <xf numFmtId="0" fontId="2" fillId="0" borderId="76" xfId="0" applyFont="1" applyBorder="1" applyAlignment="1">
      <alignment horizontal="left" vertical="top" wrapText="1"/>
    </xf>
    <xf numFmtId="0" fontId="2" fillId="0" borderId="77" xfId="0" applyFont="1" applyBorder="1" applyAlignment="1">
      <alignment horizontal="left" vertical="top" wrapText="1"/>
    </xf>
    <xf numFmtId="0" fontId="10" fillId="0" borderId="56" xfId="1" applyFont="1" applyFill="1" applyBorder="1" applyAlignment="1">
      <alignment horizontal="left" vertical="top" wrapText="1"/>
    </xf>
    <xf numFmtId="0" fontId="10" fillId="0" borderId="13" xfId="1" applyFont="1" applyFill="1" applyBorder="1" applyAlignment="1">
      <alignment horizontal="left" vertical="top" wrapText="1"/>
    </xf>
    <xf numFmtId="0" fontId="10" fillId="0" borderId="17" xfId="1" applyFont="1" applyFill="1" applyBorder="1" applyAlignment="1">
      <alignment horizontal="left" vertical="top" wrapText="1"/>
    </xf>
    <xf numFmtId="0" fontId="10" fillId="0" borderId="3" xfId="1" applyFont="1" applyFill="1" applyBorder="1" applyAlignment="1">
      <alignment horizontal="left" vertical="top"/>
    </xf>
    <xf numFmtId="0" fontId="10" fillId="0" borderId="5" xfId="1" applyFont="1" applyFill="1" applyBorder="1" applyAlignment="1">
      <alignment horizontal="left" vertical="top"/>
    </xf>
    <xf numFmtId="0" fontId="6" fillId="5" borderId="7" xfId="0" applyFont="1" applyFill="1" applyBorder="1" applyAlignment="1">
      <alignment horizontal="left" vertical="top"/>
    </xf>
    <xf numFmtId="0" fontId="6" fillId="5" borderId="9" xfId="0" applyFont="1" applyFill="1" applyBorder="1" applyAlignment="1">
      <alignment horizontal="left" vertical="top"/>
    </xf>
    <xf numFmtId="0" fontId="10" fillId="0" borderId="65" xfId="1" applyFont="1" applyFill="1" applyBorder="1" applyAlignment="1">
      <alignment horizontal="left" vertical="top" wrapText="1"/>
    </xf>
    <xf numFmtId="0" fontId="6" fillId="0" borderId="0" xfId="0" applyFont="1" applyAlignment="1">
      <alignment horizontal="left" vertical="top"/>
    </xf>
  </cellXfs>
  <cellStyles count="3">
    <cellStyle name="Cell Text" xfId="2" xr:uid="{79401066-8EA7-4DD1-8F6D-9C8D214F2CD5}"/>
    <cellStyle name="Hyperlink" xfId="1" builtinId="8"/>
    <cellStyle name="Normal" xfId="0" builtinId="0"/>
  </cellStyles>
  <dxfs count="82">
    <dxf>
      <font>
        <color theme="0" tint="-0.499984740745262"/>
      </font>
      <fill>
        <patternFill>
          <bgColor theme="0" tint="-0.499984740745262"/>
        </patternFill>
      </fill>
      <border>
        <vertical/>
        <horizontal/>
      </border>
    </dxf>
    <dxf>
      <font>
        <color theme="0" tint="-0.499984740745262"/>
      </font>
      <fill>
        <patternFill>
          <bgColor theme="0" tint="-0.499984740745262"/>
        </patternFill>
      </fill>
      <border>
        <vertical/>
        <horizontal/>
      </border>
    </dxf>
    <dxf>
      <fill>
        <patternFill>
          <bgColor rgb="FFE6B8B7"/>
        </patternFill>
      </fill>
    </dxf>
    <dxf>
      <fill>
        <patternFill>
          <bgColor rgb="FFE6B8B7"/>
        </patternFill>
      </fill>
    </dxf>
    <dxf>
      <font>
        <color theme="0" tint="-0.499984740745262"/>
      </font>
      <fill>
        <patternFill>
          <bgColor theme="0" tint="-0.499984740745262"/>
        </patternFill>
      </fill>
      <border>
        <left/>
        <right/>
        <top/>
        <bottom/>
      </border>
    </dxf>
    <dxf>
      <fill>
        <patternFill>
          <bgColor rgb="FFE6B8B7"/>
        </patternFill>
      </fill>
    </dxf>
    <dxf>
      <font>
        <strike val="0"/>
        <color auto="1"/>
      </font>
      <fill>
        <patternFill>
          <bgColor theme="7" tint="0.79998168889431442"/>
        </patternFill>
      </fill>
      <border>
        <left style="thin">
          <color auto="1"/>
        </left>
        <right style="thin">
          <color auto="1"/>
        </right>
        <top style="thin">
          <color auto="1"/>
        </top>
        <bottom style="thin">
          <color auto="1"/>
        </bottom>
      </border>
    </dxf>
    <dxf>
      <font>
        <strike val="0"/>
        <color auto="1"/>
      </font>
      <fill>
        <patternFill>
          <bgColor theme="7" tint="0.79998168889431442"/>
        </patternFill>
      </fill>
      <border>
        <left style="thin">
          <color auto="1"/>
        </left>
        <right style="thin">
          <color auto="1"/>
        </right>
        <top style="thin">
          <color auto="1"/>
        </top>
        <bottom style="thin">
          <color auto="1"/>
        </bottom>
      </border>
    </dxf>
    <dxf>
      <font>
        <color theme="0" tint="-0.499984740745262"/>
      </font>
      <fill>
        <patternFill>
          <bgColor theme="0" tint="-0.499984740745262"/>
        </patternFill>
      </fill>
      <border>
        <left/>
        <right/>
        <top/>
        <bottom/>
        <vertical/>
        <horizontal/>
      </border>
    </dxf>
    <dxf>
      <fill>
        <patternFill>
          <bgColor theme="7" tint="0.79998168889431442"/>
        </patternFill>
      </fill>
      <border>
        <left style="thin">
          <color auto="1"/>
        </left>
        <right style="thin">
          <color auto="1"/>
        </right>
        <top style="thin">
          <color auto="1"/>
        </top>
        <bottom style="thin">
          <color auto="1"/>
        </bottom>
      </border>
    </dxf>
    <dxf>
      <font>
        <color theme="0" tint="-0.499984740745262"/>
      </font>
      <fill>
        <patternFill>
          <bgColor theme="0" tint="-0.499984740745262"/>
        </patternFill>
      </fill>
      <border>
        <left/>
        <right/>
        <top/>
        <bottom/>
      </border>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theme="7" tint="0.7999816888943144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E6B8B7"/>
        </patternFill>
      </fill>
    </dxf>
    <dxf>
      <fill>
        <patternFill>
          <bgColor rgb="FFE6B8B7"/>
        </patternFill>
      </fill>
    </dxf>
    <dxf>
      <font>
        <color auto="1"/>
      </font>
      <fill>
        <patternFill>
          <bgColor theme="7" tint="0.79998168889431442"/>
        </patternFill>
      </fill>
      <border>
        <left style="thin">
          <color auto="1"/>
        </left>
        <right style="thin">
          <color auto="1"/>
        </right>
        <top style="thin">
          <color auto="1"/>
        </top>
        <bottom style="thin">
          <color auto="1"/>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auto="1"/>
      </font>
      <fill>
        <patternFill>
          <bgColor theme="7" tint="0.79998168889431442"/>
        </patternFill>
      </fill>
      <border>
        <left style="thin">
          <color auto="1"/>
        </left>
        <right style="thin">
          <color auto="1"/>
        </right>
        <top style="thin">
          <color auto="1"/>
        </top>
        <bottom style="thin">
          <color auto="1"/>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b val="0"/>
        <i val="0"/>
        <color theme="0" tint="-0.499984740745262"/>
      </font>
      <fill>
        <patternFill patternType="solid">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E6B8B7"/>
        </patternFill>
      </fill>
    </dxf>
    <dxf>
      <font>
        <b/>
        <i/>
        <color theme="0" tint="-0.499984740745262"/>
      </font>
      <fill>
        <patternFill patternType="solid">
          <bgColor theme="0" tint="-0.499984740745262"/>
        </patternFill>
      </fill>
      <border>
        <left/>
        <right/>
        <top/>
        <bottom/>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strike val="0"/>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auto="1"/>
      </font>
      <fill>
        <patternFill>
          <bgColor rgb="FFE6B8B7"/>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ill>
        <patternFill>
          <bgColor rgb="FFE6B8B7"/>
        </patternFill>
      </fill>
    </dxf>
    <dxf>
      <font>
        <b val="0"/>
        <i val="0"/>
        <strike val="0"/>
        <condense val="0"/>
        <extend val="0"/>
        <outline val="0"/>
        <shadow val="0"/>
        <u val="none"/>
        <vertAlign val="baseline"/>
        <sz val="11"/>
        <color theme="1"/>
        <name val="Arial"/>
        <family val="2"/>
        <scheme val="none"/>
      </font>
      <alignment horizontal="left" vertical="top" textRotation="0" indent="0" justifyLastLine="0" shrinkToFit="0" readingOrder="0"/>
      <border diagonalUp="0" diagonalDown="0">
        <left style="thin">
          <color indexed="64"/>
        </left>
        <right/>
        <top style="thin">
          <color indexed="64"/>
        </top>
        <bottom style="thin">
          <color indexed="64"/>
        </bottom>
      </border>
    </dxf>
    <dxf>
      <font>
        <b/>
        <i val="0"/>
        <strike val="0"/>
        <condense val="0"/>
        <extend val="0"/>
        <outline val="0"/>
        <shadow val="0"/>
        <u val="none"/>
        <vertAlign val="baseline"/>
        <sz val="11"/>
        <color theme="1"/>
        <name val="Arial"/>
        <family val="2"/>
        <scheme val="none"/>
      </font>
      <alignment horizontal="left" vertical="top" textRotation="0" indent="0" justifyLastLine="0" shrinkToFit="0" readingOrder="0"/>
      <border diagonalUp="0" diagonalDown="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1"/>
        <name val="Arial"/>
        <family val="2"/>
        <scheme val="none"/>
      </font>
      <alignment horizontal="left" vertical="top" textRotation="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font>
        <strike val="0"/>
        <outline val="0"/>
        <shadow val="0"/>
        <vertAlign val="baseline"/>
        <name val="Arial"/>
        <family val="2"/>
        <scheme val="none"/>
      </font>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top" textRotation="0" wrapText="0" indent="0" justifyLastLine="0" shrinkToFit="0" readingOrder="0"/>
    </dxf>
  </dxfs>
  <tableStyles count="0" defaultTableStyle="TableStyleMedium2" defaultPivotStyle="PivotStyleLight16"/>
  <colors>
    <mruColors>
      <color rgb="FFE6B8B7"/>
      <color rgb="FFD9D9D9"/>
      <color rgb="FFC0504D"/>
      <color rgb="FF808080"/>
      <color rgb="FFFFADA7"/>
      <color rgb="FF0000FF"/>
      <color rgb="FF00FFFF"/>
      <color rgb="FFE4E4E4"/>
      <color rgb="FFFFE1E1"/>
      <color rgb="FFFFC5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9B516B-8F46-4577-8C2C-C19CC2F7A252}" name="Table1" displayName="Table1" ref="A10:B24" totalsRowShown="0" headerRowDxfId="81" dataDxfId="79" headerRowBorderDxfId="80" tableBorderDxfId="78">
  <autoFilter ref="A10:B24" xr:uid="{EBD07E9E-B902-48F1-8CEF-79F4F8B6EE46}"/>
  <tableColumns count="2">
    <tableColumn id="1" xr3:uid="{5F79126D-1F3A-4D41-AD38-080C072440FF}" name="Term" dataDxfId="77"/>
    <tableColumn id="2" xr3:uid="{5223E6EF-82D1-4C90-9D68-C48AD9FA3A08}" name="Definition" dataDxfId="76"/>
  </tableColumns>
  <tableStyleInfo name="TableStyleLight11"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04BA737-CD39-440A-A847-E3EE56668A4E}" name="Table2" displayName="Table2" ref="A7:B40" totalsRowShown="0" headerRowDxfId="75" dataDxfId="74" tableBorderDxfId="73">
  <autoFilter ref="A7:B40" xr:uid="{D22A3030-9067-4D30-8543-9962A75B0805}"/>
  <tableColumns count="2">
    <tableColumn id="1" xr3:uid="{A4C3A7BE-8A4F-4072-B890-DFBA7703F61C}" name="Acronym " dataDxfId="72"/>
    <tableColumn id="2" xr3:uid="{1B4A4A40-79A7-4A8B-9CD8-1E8D0B034ACD}" name="Definition" dataDxfId="71"/>
  </tableColumns>
  <tableStyleInfo name="TableStyleLight11" showFirstColumn="1"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ebt@tceq.texas.gov" TargetMode="External"/><Relationship Id="rId2" Type="http://schemas.openxmlformats.org/officeDocument/2006/relationships/hyperlink" Target="https://send.tceq.texas.gov/img/help.html" TargetMode="External"/><Relationship Id="rId1" Type="http://schemas.openxmlformats.org/officeDocument/2006/relationships/hyperlink" Target="mailto:ebt@tceq.texas.gov" TargetMode="External"/><Relationship Id="rId6" Type="http://schemas.openxmlformats.org/officeDocument/2006/relationships/printerSettings" Target="../printerSettings/printerSettings1.bin"/><Relationship Id="rId5" Type="http://schemas.openxmlformats.org/officeDocument/2006/relationships/hyperlink" Target="mailto:ebt@tceq.texas.gov" TargetMode="External"/><Relationship Id="rId4" Type="http://schemas.openxmlformats.org/officeDocument/2006/relationships/hyperlink" Target="https://send.tceq.texas.gov/img/help.html"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tceq.texas.gov/assets/public/permitting/centralregistry/10400.doc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tceq.texas.gov/permitting/air/guidance/newsourcereview" TargetMode="External"/><Relationship Id="rId1" Type="http://schemas.openxmlformats.org/officeDocument/2006/relationships/hyperlink" Target="https://www.tceq.texas.gov/permitting/air/guidance/newsourcereview"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texreg.sos.state.tx.us/public/readtac$ext.TacPage?sl=R&amp;app=9&amp;p_dir=&amp;p_rloc=&amp;p_tloc=&amp;p_ploc=&amp;pg=1&amp;p_tac=&amp;ti=30&amp;pt=1&amp;ch=101&amp;rl=300" TargetMode="External"/><Relationship Id="rId1" Type="http://schemas.openxmlformats.org/officeDocument/2006/relationships/hyperlink" Target="https://texreg.sos.state.tx.us/public/readtac$ext.TacPage?sl=R&amp;app=9&amp;p_dir=&amp;p_rloc=&amp;p_tloc=&amp;p_ploc=&amp;pg=1&amp;p_tac=&amp;ti=30&amp;pt=1&amp;ch=101&amp;rl=300"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094A6-5172-4F2E-8DA2-9885CEBD4A36}">
  <sheetPr codeName="Sheet1">
    <pageSetUpPr fitToPage="1"/>
  </sheetPr>
  <dimension ref="A1:B62"/>
  <sheetViews>
    <sheetView tabSelected="1" zoomScaleNormal="100" workbookViewId="0">
      <selection sqref="A1:B1"/>
    </sheetView>
  </sheetViews>
  <sheetFormatPr defaultColWidth="0" defaultRowHeight="12" customHeight="1" zeroHeight="1" x14ac:dyDescent="0.25"/>
  <cols>
    <col min="1" max="1" width="35.7109375" style="24" customWidth="1"/>
    <col min="2" max="2" width="85.7109375" style="24" customWidth="1"/>
    <col min="3" max="16384" width="5.7109375" style="24" hidden="1"/>
  </cols>
  <sheetData>
    <row r="1" spans="1:2" ht="12" customHeight="1" thickBot="1" x14ac:dyDescent="0.3">
      <c r="A1" s="274" t="s">
        <v>810</v>
      </c>
      <c r="B1" s="275"/>
    </row>
    <row r="2" spans="1:2" ht="18" customHeight="1" thickBot="1" x14ac:dyDescent="0.3">
      <c r="A2" s="294" t="s">
        <v>809</v>
      </c>
      <c r="B2" s="295"/>
    </row>
    <row r="3" spans="1:2" ht="18" customHeight="1" thickBot="1" x14ac:dyDescent="0.3">
      <c r="A3" s="296" t="str">
        <f>Hidden!A72</f>
        <v>TCEQ - 20948 Version 2.0 - Rev. X/26</v>
      </c>
      <c r="B3" s="297"/>
    </row>
    <row r="4" spans="1:2" ht="18" customHeight="1" x14ac:dyDescent="0.25">
      <c r="A4" s="272" t="s">
        <v>1060</v>
      </c>
      <c r="B4" s="273"/>
    </row>
    <row r="5" spans="1:2" ht="32.25" customHeight="1" x14ac:dyDescent="0.25">
      <c r="A5" s="284" t="s">
        <v>1123</v>
      </c>
      <c r="B5" s="285"/>
    </row>
    <row r="6" spans="1:2" ht="33" customHeight="1" x14ac:dyDescent="0.25">
      <c r="A6" s="286" t="s">
        <v>808</v>
      </c>
      <c r="B6" s="287"/>
    </row>
    <row r="7" spans="1:2" ht="33" customHeight="1" x14ac:dyDescent="0.25">
      <c r="A7" s="286" t="s">
        <v>408</v>
      </c>
      <c r="B7" s="287"/>
    </row>
    <row r="8" spans="1:2" ht="18" customHeight="1" x14ac:dyDescent="0.25">
      <c r="A8" s="286" t="s">
        <v>811</v>
      </c>
      <c r="B8" s="287"/>
    </row>
    <row r="9" spans="1:2" ht="18" customHeight="1" thickBot="1" x14ac:dyDescent="0.3">
      <c r="A9" s="288" t="s">
        <v>402</v>
      </c>
      <c r="B9" s="289"/>
    </row>
    <row r="10" spans="1:2" ht="18" customHeight="1" thickBot="1" x14ac:dyDescent="0.3">
      <c r="A10" s="290" t="s">
        <v>789</v>
      </c>
      <c r="B10" s="291"/>
    </row>
    <row r="11" spans="1:2" ht="18" customHeight="1" thickBot="1" x14ac:dyDescent="0.3">
      <c r="A11" s="59" t="s">
        <v>0</v>
      </c>
      <c r="B11" s="68" t="s">
        <v>2</v>
      </c>
    </row>
    <row r="12" spans="1:2" ht="18" customHeight="1" x14ac:dyDescent="0.25">
      <c r="A12" s="37" t="s">
        <v>1</v>
      </c>
      <c r="B12" s="17" t="s">
        <v>3</v>
      </c>
    </row>
    <row r="13" spans="1:2" ht="18" customHeight="1" x14ac:dyDescent="0.25">
      <c r="A13" s="69" t="str">
        <f>Hidden!$B$73</f>
        <v xml:space="preserve">This cell is intentionally left blank. </v>
      </c>
      <c r="B13" s="18" t="s">
        <v>4</v>
      </c>
    </row>
    <row r="14" spans="1:2" ht="18" customHeight="1" thickBot="1" x14ac:dyDescent="0.3">
      <c r="A14" s="70" t="str">
        <f>Hidden!$B$73</f>
        <v xml:space="preserve">This cell is intentionally left blank. </v>
      </c>
      <c r="B14" s="16" t="s">
        <v>812</v>
      </c>
    </row>
    <row r="15" spans="1:2" ht="18" customHeight="1" thickBot="1" x14ac:dyDescent="0.3">
      <c r="A15" s="292" t="s">
        <v>788</v>
      </c>
      <c r="B15" s="293"/>
    </row>
    <row r="16" spans="1:2" ht="33" customHeight="1" x14ac:dyDescent="0.25">
      <c r="A16" s="324" t="s">
        <v>981</v>
      </c>
      <c r="B16" s="325"/>
    </row>
    <row r="17" spans="1:2" ht="46.5" customHeight="1" x14ac:dyDescent="0.25">
      <c r="A17" s="326" t="s">
        <v>949</v>
      </c>
      <c r="B17" s="327"/>
    </row>
    <row r="18" spans="1:2" ht="45" customHeight="1" x14ac:dyDescent="0.25">
      <c r="A18" s="282" t="s">
        <v>1018</v>
      </c>
      <c r="B18" s="283"/>
    </row>
    <row r="19" spans="1:2" ht="30.75" customHeight="1" x14ac:dyDescent="0.25">
      <c r="A19" s="323" t="s">
        <v>1130</v>
      </c>
      <c r="B19" s="279"/>
    </row>
    <row r="20" spans="1:2" ht="30.75" customHeight="1" x14ac:dyDescent="0.25">
      <c r="A20" s="328" t="s">
        <v>1129</v>
      </c>
      <c r="B20" s="329"/>
    </row>
    <row r="21" spans="1:2" ht="18.75" customHeight="1" x14ac:dyDescent="0.25">
      <c r="A21" s="276" t="s">
        <v>1131</v>
      </c>
      <c r="B21" s="277"/>
    </row>
    <row r="22" spans="1:2" ht="18.75" customHeight="1" x14ac:dyDescent="0.25">
      <c r="A22" s="276" t="s">
        <v>1132</v>
      </c>
      <c r="B22" s="277"/>
    </row>
    <row r="23" spans="1:2" ht="31.5" customHeight="1" x14ac:dyDescent="0.25">
      <c r="A23" s="323" t="s">
        <v>1125</v>
      </c>
      <c r="B23" s="279"/>
    </row>
    <row r="24" spans="1:2" ht="32.25" customHeight="1" x14ac:dyDescent="0.25">
      <c r="A24" s="278" t="s">
        <v>1126</v>
      </c>
      <c r="B24" s="279"/>
    </row>
    <row r="25" spans="1:2" s="278" customFormat="1" ht="15" customHeight="1" x14ac:dyDescent="0.25">
      <c r="A25" s="278" t="s">
        <v>754</v>
      </c>
      <c r="B25" s="298"/>
    </row>
    <row r="26" spans="1:2" s="271" customFormat="1" ht="18.75" customHeight="1" x14ac:dyDescent="0.25">
      <c r="A26" s="280" t="s">
        <v>402</v>
      </c>
      <c r="B26" s="298"/>
    </row>
    <row r="27" spans="1:2" s="271" customFormat="1" ht="18" customHeight="1" x14ac:dyDescent="0.25">
      <c r="A27" s="278" t="s">
        <v>1127</v>
      </c>
      <c r="B27" s="298"/>
    </row>
    <row r="28" spans="1:2" s="270" customFormat="1" ht="20.25" customHeight="1" x14ac:dyDescent="0.25">
      <c r="A28" s="280" t="s">
        <v>1124</v>
      </c>
      <c r="B28" s="281"/>
    </row>
    <row r="29" spans="1:2" s="270" customFormat="1" ht="19.5" customHeight="1" x14ac:dyDescent="0.25">
      <c r="A29" s="321" t="s">
        <v>1133</v>
      </c>
      <c r="B29" s="322"/>
    </row>
    <row r="30" spans="1:2" ht="46.5" customHeight="1" x14ac:dyDescent="0.25">
      <c r="A30" s="305" t="s">
        <v>1128</v>
      </c>
      <c r="B30" s="306"/>
    </row>
    <row r="31" spans="1:2" ht="21" customHeight="1" x14ac:dyDescent="0.25">
      <c r="A31" s="303" t="s">
        <v>813</v>
      </c>
      <c r="B31" s="304"/>
    </row>
    <row r="32" spans="1:2" ht="33" customHeight="1" x14ac:dyDescent="0.25">
      <c r="A32" s="309" t="s">
        <v>1134</v>
      </c>
      <c r="B32" s="310"/>
    </row>
    <row r="33" spans="1:2" ht="18" customHeight="1" thickBot="1" x14ac:dyDescent="0.3">
      <c r="A33" s="307" t="s">
        <v>1135</v>
      </c>
      <c r="B33" s="308"/>
    </row>
    <row r="34" spans="1:2" ht="18" customHeight="1" thickBot="1" x14ac:dyDescent="0.3">
      <c r="A34" s="319" t="s">
        <v>787</v>
      </c>
      <c r="B34" s="320"/>
    </row>
    <row r="35" spans="1:2" s="4" customFormat="1" ht="18" customHeight="1" x14ac:dyDescent="0.25">
      <c r="A35" s="301" t="s">
        <v>755</v>
      </c>
      <c r="B35" s="302"/>
    </row>
    <row r="36" spans="1:2" s="4" customFormat="1" ht="33" customHeight="1" x14ac:dyDescent="0.25">
      <c r="A36" s="317" t="s">
        <v>488</v>
      </c>
      <c r="B36" s="318"/>
    </row>
    <row r="37" spans="1:2" s="4" customFormat="1" ht="18" customHeight="1" x14ac:dyDescent="0.25">
      <c r="A37" s="317" t="s">
        <v>487</v>
      </c>
      <c r="B37" s="318"/>
    </row>
    <row r="38" spans="1:2" s="4" customFormat="1" ht="18" customHeight="1" x14ac:dyDescent="0.25">
      <c r="A38" s="313" t="s">
        <v>756</v>
      </c>
      <c r="B38" s="314"/>
    </row>
    <row r="39" spans="1:2" s="4" customFormat="1" ht="18" customHeight="1" x14ac:dyDescent="0.25">
      <c r="A39" s="313" t="s">
        <v>757</v>
      </c>
      <c r="B39" s="314"/>
    </row>
    <row r="40" spans="1:2" s="4" customFormat="1" ht="18" customHeight="1" x14ac:dyDescent="0.25">
      <c r="A40" s="313" t="s">
        <v>777</v>
      </c>
      <c r="B40" s="314"/>
    </row>
    <row r="41" spans="1:2" s="4" customFormat="1" ht="18" customHeight="1" thickBot="1" x14ac:dyDescent="0.3">
      <c r="A41" s="311" t="s">
        <v>758</v>
      </c>
      <c r="B41" s="312"/>
    </row>
    <row r="42" spans="1:2" ht="18" customHeight="1" thickBot="1" x14ac:dyDescent="0.3">
      <c r="A42" s="191" t="s">
        <v>759</v>
      </c>
      <c r="B42" s="192"/>
    </row>
    <row r="43" spans="1:2" ht="18" customHeight="1" thickBot="1" x14ac:dyDescent="0.3">
      <c r="A43" s="193" t="s">
        <v>22</v>
      </c>
      <c r="B43" s="194"/>
    </row>
    <row r="44" spans="1:2" ht="18" customHeight="1" x14ac:dyDescent="0.25">
      <c r="A44" s="63" t="s">
        <v>18</v>
      </c>
      <c r="B44" s="60" t="s">
        <v>760</v>
      </c>
    </row>
    <row r="45" spans="1:2" ht="18" customHeight="1" x14ac:dyDescent="0.25">
      <c r="A45" s="64" t="s">
        <v>648</v>
      </c>
      <c r="B45" s="61" t="s">
        <v>814</v>
      </c>
    </row>
    <row r="46" spans="1:2" ht="18" customHeight="1" x14ac:dyDescent="0.25">
      <c r="A46" s="65" t="s">
        <v>499</v>
      </c>
      <c r="B46" s="61" t="s">
        <v>649</v>
      </c>
    </row>
    <row r="47" spans="1:2" ht="18" customHeight="1" x14ac:dyDescent="0.25">
      <c r="A47" s="66" t="s">
        <v>26</v>
      </c>
      <c r="B47" s="61" t="s">
        <v>803</v>
      </c>
    </row>
    <row r="48" spans="1:2" ht="18" customHeight="1" x14ac:dyDescent="0.25">
      <c r="A48" s="67" t="s">
        <v>10</v>
      </c>
      <c r="B48" s="62" t="s">
        <v>401</v>
      </c>
    </row>
    <row r="49" spans="1:2" ht="18" customHeight="1" x14ac:dyDescent="0.25">
      <c r="A49" s="67" t="s">
        <v>50</v>
      </c>
      <c r="B49" s="62" t="s">
        <v>386</v>
      </c>
    </row>
    <row r="50" spans="1:2" ht="18" customHeight="1" x14ac:dyDescent="0.25">
      <c r="A50" s="196" t="s">
        <v>34</v>
      </c>
      <c r="B50" s="197" t="s">
        <v>387</v>
      </c>
    </row>
    <row r="51" spans="1:2" ht="18" customHeight="1" x14ac:dyDescent="0.25">
      <c r="A51" s="195" t="s">
        <v>947</v>
      </c>
      <c r="B51" s="195"/>
    </row>
    <row r="52" spans="1:2" ht="18" customHeight="1" x14ac:dyDescent="0.25">
      <c r="A52" s="196" t="s">
        <v>19</v>
      </c>
      <c r="B52" s="197" t="s">
        <v>804</v>
      </c>
    </row>
    <row r="53" spans="1:2" ht="18" customHeight="1" x14ac:dyDescent="0.25">
      <c r="A53" s="196" t="s">
        <v>20</v>
      </c>
      <c r="B53" s="197" t="s">
        <v>21</v>
      </c>
    </row>
    <row r="54" spans="1:2" ht="18" customHeight="1" thickBot="1" x14ac:dyDescent="0.3">
      <c r="A54" s="315" t="s">
        <v>1019</v>
      </c>
      <c r="B54" s="316"/>
    </row>
    <row r="55" spans="1:2" ht="12" hidden="1" customHeight="1" thickBot="1" x14ac:dyDescent="0.3">
      <c r="A55" s="299" t="str">
        <f>Hidden!$A$73</f>
        <v>This cell is intentionally left blank. End of worksheet.</v>
      </c>
      <c r="B55" s="300"/>
    </row>
    <row r="56" spans="1:2" ht="12" customHeight="1" x14ac:dyDescent="0.25"/>
    <row r="57" spans="1:2" ht="12" customHeight="1" x14ac:dyDescent="0.25"/>
    <row r="58" spans="1:2" ht="12" customHeight="1" x14ac:dyDescent="0.25"/>
    <row r="59" spans="1:2" ht="12" customHeight="1" x14ac:dyDescent="0.25"/>
    <row r="60" spans="1:2" ht="12" customHeight="1" x14ac:dyDescent="0.25"/>
    <row r="61" spans="1:2" ht="12" customHeight="1" x14ac:dyDescent="0.25"/>
    <row r="62" spans="1:2" ht="12" customHeight="1" x14ac:dyDescent="0.25"/>
  </sheetData>
  <sheetProtection algorithmName="SHA-512" hashValue="1UwfJqaukJwut0YQA+jlvEJ3LBq1ZxPeVBk+0m43mPBvwu9W+IZCCfKzmyPFNip1KSlT52YT90DINKLgwLdzBw==" saltValue="ylCj1VbhkZdebc3/EajUAA==" spinCount="100000" sheet="1" objects="1" scenarios="1" formatColumns="0" formatRows="0" autoFilter="0"/>
  <mergeCells count="39">
    <mergeCell ref="A27:B27"/>
    <mergeCell ref="A26:B26"/>
    <mergeCell ref="A29:B29"/>
    <mergeCell ref="A23:B23"/>
    <mergeCell ref="A16:B16"/>
    <mergeCell ref="A17:B17"/>
    <mergeCell ref="A19:B19"/>
    <mergeCell ref="A21:B21"/>
    <mergeCell ref="A20:B20"/>
    <mergeCell ref="A55:B55"/>
    <mergeCell ref="A35:B35"/>
    <mergeCell ref="A31:B31"/>
    <mergeCell ref="A30:B30"/>
    <mergeCell ref="A33:B33"/>
    <mergeCell ref="A32:B32"/>
    <mergeCell ref="A41:B41"/>
    <mergeCell ref="A39:B39"/>
    <mergeCell ref="A54:B54"/>
    <mergeCell ref="A40:B40"/>
    <mergeCell ref="A36:B36"/>
    <mergeCell ref="A37:B37"/>
    <mergeCell ref="A38:B38"/>
    <mergeCell ref="A34:B34"/>
    <mergeCell ref="A4:B4"/>
    <mergeCell ref="A1:B1"/>
    <mergeCell ref="A22:B22"/>
    <mergeCell ref="A24:B24"/>
    <mergeCell ref="A28:B28"/>
    <mergeCell ref="A18:B18"/>
    <mergeCell ref="A5:B5"/>
    <mergeCell ref="A8:B8"/>
    <mergeCell ref="A9:B9"/>
    <mergeCell ref="A7:B7"/>
    <mergeCell ref="A6:B6"/>
    <mergeCell ref="A10:B10"/>
    <mergeCell ref="A15:B15"/>
    <mergeCell ref="A2:B2"/>
    <mergeCell ref="A3:B3"/>
    <mergeCell ref="A25:XFD25"/>
  </mergeCells>
  <dataValidations count="1">
    <dataValidation allowBlank="1" sqref="A54:B54" xr:uid="{6102C01F-6F63-4518-83FB-8776B952F744}"/>
  </dataValidations>
  <hyperlinks>
    <hyperlink ref="A44" location="General!A1" tooltip="General Worksheet Link. Click once to follow. Click and hold to select this cell." display="General" xr:uid="{4A8F5EAE-4703-4AAB-BD53-8421C6F59144}"/>
    <hyperlink ref="A45" location="'Facility Information'!A1" tooltip="Facility Information Worksheet Link. Click once to follow. Click and hold to select this cell." display="Facility Information" xr:uid="{E285BBEF-02DB-43C9-B935-DFEC5485EDF7}"/>
    <hyperlink ref="A46" location="'Emission Supporting Documents'!A1" tooltip="Emission Supporting Documents Worksheet Link. Click once to follow. Click and hold to select this cell." display="Emission Supporting Documents" xr:uid="{125D7856-8854-4F39-9DEB-60E659A93E5F}"/>
    <hyperlink ref="A47" location="Permitting!A1" tooltip="Permitting Worksheet Link. Click once to follow. Click and hold to select this cell." display="Permitting" xr:uid="{229C9729-5DA8-4382-88CB-EA0CF151133B}"/>
    <hyperlink ref="A48" location="Regulations!A1" tooltip="Regulations Worksheet Link. Click once to follow. Click and hold to select this cell." display="Regulations" xr:uid="{DF4267EE-BE8B-4EAB-9711-87BAA2040419}"/>
    <hyperlink ref="A49" location="'VOC Speciation'!A1" tooltip="VOC Speciation Worksheet Link. Click once to follow. Click and hold to select this cell." display="VOC Speciation" xr:uid="{C548E512-AFB0-44AD-8733-C512204CED90}"/>
    <hyperlink ref="A50" location="'Representative Site Analysis'!A1" tooltip="Representative Site Analysis Worksheet Link. Click once to follow. Click and hold to select this cell." display="Representative Site Analysis" xr:uid="{81CB3FF3-2CE1-4BD4-8640-02E11C9F3F47}"/>
    <hyperlink ref="A52" location="Glossary!A1" tooltip="Glossary Worksheet Link. Click once to follow. Click and hold to select this cell." display="Glossary" xr:uid="{1F2C71A5-2CFE-45B2-8F8E-96D856249F29}"/>
    <hyperlink ref="A53" location="Acronyms!A1" tooltip="Acronyms Worksheet Link. Click once to follow. Click and hold to select this cell." display="Acronyms" xr:uid="{F541EF58-5B8E-4950-A96B-7022C74F7B55}"/>
    <hyperlink ref="A9" r:id="rId1" xr:uid="{94492A9E-9FD0-48F7-B3E2-6DAD2FAC52F3}"/>
    <hyperlink ref="A28" r:id="rId2" xr:uid="{5FA7BAF6-E50F-4DB9-B9DF-2AD96BB45DEC}"/>
    <hyperlink ref="A9:B9" r:id="rId3" tooltip="EBT Email Address Link. Click once to follow. Click and hold to select this cell." display="ebt@tceq.texas.gov" xr:uid="{C9B4509D-2693-4A38-95FA-EF0D5CD3CB00}"/>
    <hyperlink ref="A28:B28" r:id="rId4" tooltip="FTPS Website Link. Click once to follow. Click and hold to select this cell." display="https://send.tceq.texas.gov/img/help.html" xr:uid="{AD0C8AE8-2730-4AC3-B382-6EF4DF2F3289}"/>
    <hyperlink ref="A54:B54" location="General!A1" tooltip="General Worksheet Link. Click once to follow. Click and hold to select this cell." display="Click here to go to the General Worksheet." xr:uid="{416CD5C6-E984-453E-807B-8D27FCD017CA}"/>
    <hyperlink ref="A26" r:id="rId5" xr:uid="{4A7D57D2-529E-4716-AA32-345B5219DFE8}"/>
  </hyperlinks>
  <pageMargins left="0.25" right="0.25" top="0.75" bottom="0.75" header="0.3" footer="0.3"/>
  <pageSetup scale="58" orientation="portrait" r:id="rId6"/>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334E4-B1F8-4D5B-B0F8-6A1D2FD66C64}">
  <sheetPr codeName="Sheet14">
    <pageSetUpPr fitToPage="1"/>
  </sheetPr>
  <dimension ref="A1:B41"/>
  <sheetViews>
    <sheetView zoomScaleNormal="100" workbookViewId="0">
      <selection activeCell="A42" sqref="A42:XFD42"/>
    </sheetView>
  </sheetViews>
  <sheetFormatPr defaultColWidth="0" defaultRowHeight="12" customHeight="1" zeroHeight="1" x14ac:dyDescent="0.25"/>
  <cols>
    <col min="1" max="1" width="15.42578125" style="24" customWidth="1"/>
    <col min="2" max="2" width="77.140625" style="24" customWidth="1"/>
    <col min="3" max="16384" width="5.7109375" style="24" hidden="1"/>
  </cols>
  <sheetData>
    <row r="1" spans="1:2" ht="12" customHeight="1" thickBot="1" x14ac:dyDescent="0.3">
      <c r="A1" s="433" t="s">
        <v>800</v>
      </c>
      <c r="B1" s="433"/>
    </row>
    <row r="2" spans="1:2" ht="18" customHeight="1" thickBot="1" x14ac:dyDescent="0.3">
      <c r="A2" s="294" t="str">
        <f>Hidden!A71</f>
        <v>ERC Generation General Workbook</v>
      </c>
      <c r="B2" s="295"/>
    </row>
    <row r="3" spans="1:2" ht="18" customHeight="1" thickBot="1" x14ac:dyDescent="0.3">
      <c r="A3" s="379" t="str">
        <f>Hidden!A72</f>
        <v>TCEQ - 20948 Version 2.0 - Rev. X/26</v>
      </c>
      <c r="B3" s="381"/>
    </row>
    <row r="4" spans="1:2" ht="18" customHeight="1" thickBot="1" x14ac:dyDescent="0.3">
      <c r="A4" s="499" t="s">
        <v>20</v>
      </c>
      <c r="B4" s="500"/>
    </row>
    <row r="5" spans="1:2" s="4" customFormat="1" ht="33" customHeight="1" x14ac:dyDescent="0.25">
      <c r="A5" s="382" t="s">
        <v>513</v>
      </c>
      <c r="B5" s="384"/>
    </row>
    <row r="6" spans="1:2" s="4" customFormat="1" ht="18" customHeight="1" thickBot="1" x14ac:dyDescent="0.3">
      <c r="A6" s="466" t="s">
        <v>515</v>
      </c>
      <c r="B6" s="501"/>
    </row>
    <row r="7" spans="1:2" ht="18" customHeight="1" x14ac:dyDescent="0.25">
      <c r="A7" s="47" t="s">
        <v>483</v>
      </c>
      <c r="B7" s="48" t="s">
        <v>28</v>
      </c>
    </row>
    <row r="8" spans="1:2" ht="18" customHeight="1" x14ac:dyDescent="0.25">
      <c r="A8" s="139" t="s">
        <v>421</v>
      </c>
      <c r="B8" s="140" t="s">
        <v>422</v>
      </c>
    </row>
    <row r="9" spans="1:2" ht="18" customHeight="1" x14ac:dyDescent="0.25">
      <c r="A9" s="137" t="s">
        <v>167</v>
      </c>
      <c r="B9" s="141" t="s">
        <v>168</v>
      </c>
    </row>
    <row r="10" spans="1:2" ht="18" customHeight="1" x14ac:dyDescent="0.25">
      <c r="A10" s="137" t="s">
        <v>914</v>
      </c>
      <c r="B10" s="141" t="s">
        <v>915</v>
      </c>
    </row>
    <row r="11" spans="1:2" ht="18" customHeight="1" x14ac:dyDescent="0.25">
      <c r="A11" s="137" t="s">
        <v>6</v>
      </c>
      <c r="B11" s="141" t="s">
        <v>152</v>
      </c>
    </row>
    <row r="12" spans="1:2" ht="18" customHeight="1" x14ac:dyDescent="0.25">
      <c r="A12" s="137" t="s">
        <v>950</v>
      </c>
      <c r="B12" s="141" t="s">
        <v>951</v>
      </c>
    </row>
    <row r="13" spans="1:2" ht="18" customHeight="1" x14ac:dyDescent="0.25">
      <c r="A13" s="137" t="s">
        <v>29</v>
      </c>
      <c r="B13" s="141" t="s">
        <v>150</v>
      </c>
    </row>
    <row r="14" spans="1:2" ht="18" customHeight="1" x14ac:dyDescent="0.25">
      <c r="A14" s="137" t="s">
        <v>154</v>
      </c>
      <c r="B14" s="141" t="s">
        <v>155</v>
      </c>
    </row>
    <row r="15" spans="1:2" ht="18" customHeight="1" x14ac:dyDescent="0.25">
      <c r="A15" s="137" t="s">
        <v>816</v>
      </c>
      <c r="B15" s="141" t="s">
        <v>817</v>
      </c>
    </row>
    <row r="16" spans="1:2" ht="18" customHeight="1" x14ac:dyDescent="0.25">
      <c r="A16" s="137" t="s">
        <v>9</v>
      </c>
      <c r="B16" s="141" t="s">
        <v>159</v>
      </c>
    </row>
    <row r="17" spans="1:2" ht="18" customHeight="1" x14ac:dyDescent="0.25">
      <c r="A17" s="137" t="s">
        <v>144</v>
      </c>
      <c r="B17" s="141" t="s">
        <v>145</v>
      </c>
    </row>
    <row r="18" spans="1:2" ht="18" customHeight="1" x14ac:dyDescent="0.25">
      <c r="A18" s="137" t="s">
        <v>8</v>
      </c>
      <c r="B18" s="141" t="s">
        <v>158</v>
      </c>
    </row>
    <row r="19" spans="1:2" ht="18" customHeight="1" x14ac:dyDescent="0.25">
      <c r="A19" s="137" t="s">
        <v>952</v>
      </c>
      <c r="B19" s="141" t="s">
        <v>106</v>
      </c>
    </row>
    <row r="20" spans="1:2" ht="18" customHeight="1" x14ac:dyDescent="0.25">
      <c r="A20" s="137" t="s">
        <v>912</v>
      </c>
      <c r="B20" s="141" t="s">
        <v>913</v>
      </c>
    </row>
    <row r="21" spans="1:2" ht="18" customHeight="1" x14ac:dyDescent="0.25">
      <c r="A21" s="137" t="s">
        <v>60</v>
      </c>
      <c r="B21" s="141" t="s">
        <v>911</v>
      </c>
    </row>
    <row r="22" spans="1:2" ht="18" customHeight="1" x14ac:dyDescent="0.25">
      <c r="A22" s="137" t="s">
        <v>30</v>
      </c>
      <c r="B22" s="141" t="s">
        <v>151</v>
      </c>
    </row>
    <row r="23" spans="1:2" ht="18" customHeight="1" x14ac:dyDescent="0.25">
      <c r="A23" s="137" t="s">
        <v>35</v>
      </c>
      <c r="B23" s="141" t="s">
        <v>170</v>
      </c>
    </row>
    <row r="24" spans="1:2" ht="18" customHeight="1" x14ac:dyDescent="0.25">
      <c r="A24" s="137" t="s">
        <v>956</v>
      </c>
      <c r="B24" s="141" t="s">
        <v>957</v>
      </c>
    </row>
    <row r="25" spans="1:2" ht="18" customHeight="1" x14ac:dyDescent="0.25">
      <c r="A25" s="137" t="s">
        <v>958</v>
      </c>
      <c r="B25" s="141" t="s">
        <v>959</v>
      </c>
    </row>
    <row r="26" spans="1:2" ht="18" customHeight="1" x14ac:dyDescent="0.25">
      <c r="A26" s="137" t="s">
        <v>835</v>
      </c>
      <c r="B26" s="141" t="s">
        <v>836</v>
      </c>
    </row>
    <row r="27" spans="1:2" ht="18" customHeight="1" x14ac:dyDescent="0.25">
      <c r="A27" s="137" t="s">
        <v>148</v>
      </c>
      <c r="B27" s="141" t="s">
        <v>149</v>
      </c>
    </row>
    <row r="28" spans="1:2" ht="18" customHeight="1" x14ac:dyDescent="0.25">
      <c r="A28" s="137" t="s">
        <v>369</v>
      </c>
      <c r="B28" s="141" t="s">
        <v>370</v>
      </c>
    </row>
    <row r="29" spans="1:2" ht="18" customHeight="1" x14ac:dyDescent="0.25">
      <c r="A29" s="137" t="s">
        <v>163</v>
      </c>
      <c r="B29" s="141" t="s">
        <v>164</v>
      </c>
    </row>
    <row r="30" spans="1:2" ht="18" customHeight="1" x14ac:dyDescent="0.25">
      <c r="A30" s="137" t="s">
        <v>916</v>
      </c>
      <c r="B30" s="141" t="s">
        <v>953</v>
      </c>
    </row>
    <row r="31" spans="1:2" ht="18" customHeight="1" x14ac:dyDescent="0.25">
      <c r="A31" s="137" t="s">
        <v>368</v>
      </c>
      <c r="B31" s="141" t="s">
        <v>425</v>
      </c>
    </row>
    <row r="32" spans="1:2" ht="18" customHeight="1" x14ac:dyDescent="0.25">
      <c r="A32" s="137" t="s">
        <v>7</v>
      </c>
      <c r="B32" s="141" t="s">
        <v>153</v>
      </c>
    </row>
    <row r="33" spans="1:2" ht="18" customHeight="1" x14ac:dyDescent="0.25">
      <c r="A33" s="137" t="s">
        <v>160</v>
      </c>
      <c r="B33" s="141" t="s">
        <v>917</v>
      </c>
    </row>
    <row r="34" spans="1:2" ht="18" customHeight="1" x14ac:dyDescent="0.25">
      <c r="A34" s="137" t="s">
        <v>954</v>
      </c>
      <c r="B34" s="141" t="s">
        <v>955</v>
      </c>
    </row>
    <row r="35" spans="1:2" ht="18" customHeight="1" x14ac:dyDescent="0.25">
      <c r="A35" s="137" t="s">
        <v>423</v>
      </c>
      <c r="B35" s="141" t="s">
        <v>424</v>
      </c>
    </row>
    <row r="36" spans="1:2" ht="18" customHeight="1" x14ac:dyDescent="0.25">
      <c r="A36" s="137" t="s">
        <v>366</v>
      </c>
      <c r="B36" s="141" t="s">
        <v>367</v>
      </c>
    </row>
    <row r="37" spans="1:2" ht="18" customHeight="1" x14ac:dyDescent="0.25">
      <c r="A37" s="137" t="s">
        <v>161</v>
      </c>
      <c r="B37" s="141" t="s">
        <v>169</v>
      </c>
    </row>
    <row r="38" spans="1:2" ht="18" customHeight="1" x14ac:dyDescent="0.25">
      <c r="A38" s="137" t="s">
        <v>165</v>
      </c>
      <c r="B38" s="141" t="s">
        <v>166</v>
      </c>
    </row>
    <row r="39" spans="1:2" ht="18" customHeight="1" x14ac:dyDescent="0.25">
      <c r="A39" s="137" t="s">
        <v>156</v>
      </c>
      <c r="B39" s="141" t="s">
        <v>157</v>
      </c>
    </row>
    <row r="40" spans="1:2" ht="18" customHeight="1" x14ac:dyDescent="0.25">
      <c r="A40" s="138" t="s">
        <v>146</v>
      </c>
      <c r="B40" s="142" t="s">
        <v>147</v>
      </c>
    </row>
    <row r="41" spans="1:2" ht="12" hidden="1" customHeight="1" x14ac:dyDescent="0.25">
      <c r="A41" s="433" t="str">
        <f>Hidden!$B$73</f>
        <v xml:space="preserve">This cell is intentionally left blank. </v>
      </c>
      <c r="B41" s="433"/>
    </row>
  </sheetData>
  <sheetProtection algorithmName="SHA-512" hashValue="K6YN1hueSn8FLAPValy4oP2FyQL75qUaJ+/6wut8scZVPvSnjHd+KBhsW6dDAifu2TBYdutsLUXzze/gztN20A==" saltValue="2iuFizc2m5jbgZ6hEhhlIQ==" spinCount="100000" sheet="1" objects="1" scenarios="1" formatColumns="0" formatRows="0" autoFilter="0"/>
  <sortState xmlns:xlrd2="http://schemas.microsoft.com/office/spreadsheetml/2017/richdata2" ref="A9:B41">
    <sortCondition ref="A9:A41"/>
  </sortState>
  <mergeCells count="7">
    <mergeCell ref="A1:B1"/>
    <mergeCell ref="A4:B4"/>
    <mergeCell ref="A2:B2"/>
    <mergeCell ref="A3:B3"/>
    <mergeCell ref="A41:B41"/>
    <mergeCell ref="A6:B6"/>
    <mergeCell ref="A5:B5"/>
  </mergeCells>
  <hyperlinks>
    <hyperlink ref="A6:B6" location="Cover!A1" tooltip="Cover Sheet Link. Click once to follow. Click and hold to select this cell." display="Click here to return to the Cover Sheet." xr:uid="{F7D89775-8FB4-4E5D-90E7-7DDDECC66835}"/>
  </hyperlinks>
  <pageMargins left="0.25" right="0.25" top="0.75" bottom="0.75" header="0.3" footer="0.3"/>
  <pageSetup scale="94" orientation="portrait" r:id="rId1"/>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9CEBB-C776-4ECC-91F4-050B2D8122A2}">
  <sheetPr codeName="Sheet4">
    <tabColor theme="1"/>
  </sheetPr>
  <dimension ref="A1:DN186"/>
  <sheetViews>
    <sheetView topLeftCell="A31" zoomScale="110" zoomScaleNormal="110" workbookViewId="0">
      <selection activeCell="A71" sqref="A71"/>
    </sheetView>
  </sheetViews>
  <sheetFormatPr defaultColWidth="5.7109375" defaultRowHeight="12" customHeight="1" x14ac:dyDescent="0.25"/>
  <cols>
    <col min="1" max="1" width="44.28515625" style="4" customWidth="1"/>
    <col min="2" max="2" width="39.42578125" style="4" customWidth="1"/>
    <col min="3" max="3" width="32.28515625" style="4" customWidth="1"/>
    <col min="4" max="4" width="27.5703125" style="4" customWidth="1"/>
    <col min="5" max="5" width="16.28515625" style="4" customWidth="1"/>
    <col min="6" max="6" width="31.140625" style="4" customWidth="1"/>
    <col min="7" max="7" width="100.7109375" style="4" customWidth="1"/>
    <col min="8" max="8" width="20.7109375" style="4" customWidth="1"/>
    <col min="9" max="9" width="38.85546875" style="4" customWidth="1"/>
    <col min="10" max="11" width="35.7109375" style="4" customWidth="1"/>
    <col min="12" max="12" width="25.7109375" style="4" customWidth="1"/>
    <col min="13" max="13" width="20.7109375" style="4" customWidth="1"/>
    <col min="14" max="14" width="70.7109375" style="4" customWidth="1"/>
    <col min="15" max="15" width="15.7109375" style="4" customWidth="1"/>
    <col min="16" max="16" width="25.7109375" style="4" customWidth="1"/>
    <col min="17" max="17" width="24.5703125" style="4" customWidth="1"/>
    <col min="18" max="18" width="29.28515625" style="4" customWidth="1"/>
    <col min="19" max="19" width="4.42578125" style="4" bestFit="1" customWidth="1"/>
    <col min="20" max="20" width="5.42578125" style="4" bestFit="1" customWidth="1"/>
    <col min="21" max="21" width="16.5703125" style="4" bestFit="1" customWidth="1"/>
    <col min="22" max="22" width="21" style="4" customWidth="1"/>
    <col min="23" max="23" width="6.42578125" style="4" bestFit="1" customWidth="1"/>
    <col min="24" max="24" width="7.42578125" style="4" bestFit="1" customWidth="1"/>
    <col min="25" max="25" width="16.5703125" style="4" bestFit="1" customWidth="1"/>
    <col min="26" max="26" width="36.7109375" style="4" bestFit="1" customWidth="1"/>
    <col min="27" max="27" width="16.5703125" style="4" bestFit="1" customWidth="1"/>
    <col min="28" max="28" width="22.140625" style="4" bestFit="1" customWidth="1"/>
    <col min="29" max="29" width="23" style="4" customWidth="1"/>
    <col min="30" max="31" width="22.140625" style="4" bestFit="1" customWidth="1"/>
    <col min="32" max="32" width="15.42578125" style="4" bestFit="1" customWidth="1"/>
    <col min="33" max="33" width="17.85546875" style="4" customWidth="1"/>
    <col min="34" max="34" width="18.7109375" style="4" customWidth="1"/>
    <col min="35" max="35" width="12.28515625" style="4" customWidth="1"/>
    <col min="36" max="36" width="6.85546875" style="4" bestFit="1" customWidth="1"/>
    <col min="37" max="37" width="16.5703125" style="4" bestFit="1" customWidth="1"/>
    <col min="38" max="38" width="7.85546875" style="4" bestFit="1" customWidth="1"/>
    <col min="39" max="39" width="17.5703125" style="4" customWidth="1"/>
    <col min="40" max="40" width="60.7109375" style="4" customWidth="1"/>
    <col min="41" max="41" width="5.7109375" style="4" customWidth="1"/>
    <col min="42" max="42" width="94.5703125" style="4" customWidth="1"/>
    <col min="43" max="43" width="5.7109375" style="4" customWidth="1"/>
    <col min="44" max="44" width="98.140625" style="4" customWidth="1"/>
    <col min="45" max="45" width="5.7109375" style="4" customWidth="1"/>
    <col min="46" max="46" width="87.5703125" style="4" customWidth="1"/>
    <col min="47" max="47" width="5.7109375" style="4" customWidth="1"/>
    <col min="48" max="48" width="34.28515625" style="4" customWidth="1"/>
    <col min="49" max="50" width="17.7109375" style="4" bestFit="1" customWidth="1"/>
    <col min="51" max="51" width="21.140625" style="4" bestFit="1" customWidth="1"/>
    <col min="52" max="52" width="28" style="4" bestFit="1" customWidth="1"/>
    <col min="53" max="53" width="26.28515625" style="4" bestFit="1" customWidth="1"/>
    <col min="54" max="54" width="15.140625" style="4" bestFit="1" customWidth="1"/>
    <col min="55" max="55" width="17.7109375" style="4" bestFit="1" customWidth="1"/>
    <col min="56" max="56" width="16.28515625" style="4" bestFit="1" customWidth="1"/>
    <col min="57" max="57" width="8.7109375" style="4" bestFit="1" customWidth="1"/>
    <col min="58" max="58" width="9.140625" style="4" bestFit="1" customWidth="1"/>
    <col min="59" max="59" width="17.7109375" style="4" bestFit="1" customWidth="1"/>
    <col min="60" max="63" width="21.140625" style="4" bestFit="1" customWidth="1"/>
    <col min="64" max="64" width="17.7109375" style="4" bestFit="1" customWidth="1"/>
    <col min="65" max="65" width="25.85546875" style="4" bestFit="1" customWidth="1"/>
    <col min="66" max="66" width="16.7109375" style="4" bestFit="1" customWidth="1"/>
    <col min="67" max="67" width="17.7109375" style="4" bestFit="1" customWidth="1"/>
    <col min="68" max="68" width="21.140625" style="4" bestFit="1" customWidth="1"/>
    <col min="69" max="69" width="24" style="4" bestFit="1" customWidth="1"/>
    <col min="70" max="70" width="25.85546875" style="4" bestFit="1" customWidth="1"/>
    <col min="71" max="71" width="15.85546875" style="4" bestFit="1" customWidth="1"/>
    <col min="72" max="72" width="17.7109375" style="4" bestFit="1" customWidth="1"/>
    <col min="73" max="73" width="26.5703125" style="4" bestFit="1" customWidth="1"/>
    <col min="74" max="74" width="27.42578125" style="4" bestFit="1" customWidth="1"/>
    <col min="75" max="75" width="26.5703125" style="4" bestFit="1" customWidth="1"/>
    <col min="76" max="76" width="21.140625" style="4" bestFit="1" customWidth="1"/>
    <col min="77" max="77" width="16.7109375" style="4" bestFit="1" customWidth="1"/>
    <col min="78" max="78" width="12.42578125" style="4" bestFit="1" customWidth="1"/>
    <col min="79" max="79" width="17.7109375" style="4" bestFit="1" customWidth="1"/>
    <col min="80" max="80" width="12.5703125" style="4" bestFit="1" customWidth="1"/>
    <col min="81" max="81" width="17.7109375" style="4" bestFit="1" customWidth="1"/>
    <col min="82" max="82" width="16" style="4" bestFit="1" customWidth="1"/>
    <col min="83" max="83" width="12.42578125" style="4" bestFit="1" customWidth="1"/>
    <col min="84" max="84" width="17.7109375" style="4" bestFit="1" customWidth="1"/>
    <col min="85" max="85" width="21.140625" style="4" bestFit="1" customWidth="1"/>
    <col min="86" max="86" width="15.140625" style="4" bestFit="1" customWidth="1"/>
    <col min="87" max="87" width="17.7109375" style="4" bestFit="1" customWidth="1"/>
    <col min="88" max="88" width="16.85546875" style="4" bestFit="1" customWidth="1"/>
    <col min="89" max="89" width="17.7109375" style="4" bestFit="1" customWidth="1"/>
    <col min="90" max="90" width="19" style="4" bestFit="1" customWidth="1"/>
    <col min="91" max="91" width="16.7109375" style="4" bestFit="1" customWidth="1"/>
    <col min="92" max="92" width="17.7109375" style="4" bestFit="1" customWidth="1"/>
    <col min="93" max="93" width="27.28515625" style="4" bestFit="1" customWidth="1"/>
    <col min="94" max="94" width="8.85546875" style="4" bestFit="1" customWidth="1"/>
    <col min="95" max="95" width="17.7109375" style="4" bestFit="1" customWidth="1"/>
    <col min="96" max="96" width="15.140625" style="4" bestFit="1" customWidth="1"/>
    <col min="97" max="97" width="9" style="4" bestFit="1" customWidth="1"/>
    <col min="98" max="98" width="8.85546875" style="4" bestFit="1" customWidth="1"/>
    <col min="99" max="101" width="9.140625" style="4" customWidth="1"/>
    <col min="102" max="102" width="4.85546875" style="4" customWidth="1"/>
    <col min="103" max="103" width="14.28515625" style="4" customWidth="1"/>
    <col min="104" max="104" width="9.140625" style="4" customWidth="1"/>
    <col min="105" max="105" width="5.7109375" style="4" customWidth="1"/>
    <col min="106" max="106" width="30.7109375" style="4" customWidth="1"/>
    <col min="107" max="107" width="5.5703125" style="4" bestFit="1" customWidth="1"/>
    <col min="108" max="108" width="5.42578125" style="4" bestFit="1" customWidth="1"/>
    <col min="109" max="109" width="6.5703125" style="4" bestFit="1" customWidth="1"/>
    <col min="110" max="110" width="5.28515625" style="4" bestFit="1" customWidth="1"/>
    <col min="111" max="111" width="4.7109375" style="4" bestFit="1" customWidth="1"/>
    <col min="112" max="112" width="5.7109375" style="4"/>
    <col min="113" max="113" width="5.140625" style="4" bestFit="1" customWidth="1"/>
    <col min="114" max="115" width="5.5703125" style="4" bestFit="1" customWidth="1"/>
    <col min="116" max="116" width="6.28515625" style="4" bestFit="1" customWidth="1"/>
    <col min="117" max="117" width="5.28515625" style="4" bestFit="1" customWidth="1"/>
    <col min="118" max="16384" width="5.7109375" style="4"/>
  </cols>
  <sheetData>
    <row r="1" spans="1:118" ht="57" x14ac:dyDescent="0.25">
      <c r="A1" s="117" t="s">
        <v>53</v>
      </c>
      <c r="B1" s="117" t="s">
        <v>727</v>
      </c>
      <c r="C1" s="117" t="s">
        <v>526</v>
      </c>
      <c r="D1" s="117" t="s">
        <v>376</v>
      </c>
      <c r="E1" s="117" t="s">
        <v>372</v>
      </c>
      <c r="F1" s="117" t="s">
        <v>55</v>
      </c>
      <c r="G1" s="117" t="s">
        <v>555</v>
      </c>
      <c r="H1" s="117" t="s">
        <v>363</v>
      </c>
      <c r="I1" s="117"/>
      <c r="J1" s="117"/>
      <c r="K1" s="117"/>
      <c r="L1" s="117"/>
      <c r="M1" s="117"/>
      <c r="N1" s="117"/>
      <c r="O1" s="117" t="s">
        <v>59</v>
      </c>
      <c r="P1" s="117" t="s">
        <v>61</v>
      </c>
      <c r="Q1" s="117" t="s">
        <v>82</v>
      </c>
      <c r="R1" s="117" t="s">
        <v>51</v>
      </c>
      <c r="S1" s="117" t="s">
        <v>8</v>
      </c>
      <c r="T1" s="117" t="s">
        <v>9</v>
      </c>
      <c r="U1" s="117" t="s">
        <v>122</v>
      </c>
      <c r="V1" s="117" t="s">
        <v>416</v>
      </c>
      <c r="W1" s="117" t="s">
        <v>128</v>
      </c>
      <c r="X1" s="117" t="s">
        <v>129</v>
      </c>
      <c r="Y1" s="117" t="s">
        <v>130</v>
      </c>
      <c r="Z1" s="117" t="s">
        <v>132</v>
      </c>
      <c r="AA1" s="117" t="s">
        <v>138</v>
      </c>
      <c r="AB1" s="117" t="s">
        <v>139</v>
      </c>
      <c r="AC1" s="4" t="s">
        <v>437</v>
      </c>
      <c r="AD1" s="4" t="s">
        <v>438</v>
      </c>
      <c r="AE1" s="4" t="s">
        <v>439</v>
      </c>
      <c r="AF1" s="4" t="s">
        <v>440</v>
      </c>
      <c r="AG1" s="4" t="s">
        <v>441</v>
      </c>
      <c r="AH1" s="4" t="s">
        <v>442</v>
      </c>
      <c r="AI1" s="4" t="s">
        <v>443</v>
      </c>
      <c r="AJ1" s="4" t="s">
        <v>38</v>
      </c>
      <c r="AK1" s="117" t="s">
        <v>140</v>
      </c>
      <c r="AL1" s="117" t="s">
        <v>415</v>
      </c>
      <c r="AM1" s="117" t="s">
        <v>141</v>
      </c>
      <c r="AP1" s="117" t="s">
        <v>379</v>
      </c>
      <c r="AR1" s="117" t="s">
        <v>380</v>
      </c>
      <c r="AT1" s="117" t="s">
        <v>381</v>
      </c>
      <c r="AV1" s="117" t="s">
        <v>444</v>
      </c>
      <c r="AW1" s="4" t="s">
        <v>96</v>
      </c>
      <c r="AX1" s="4" t="s">
        <v>445</v>
      </c>
      <c r="AY1" s="4" t="s">
        <v>446</v>
      </c>
      <c r="AZ1" s="4" t="s">
        <v>98</v>
      </c>
      <c r="BA1" s="4" t="s">
        <v>472</v>
      </c>
      <c r="BB1" s="4" t="s">
        <v>91</v>
      </c>
      <c r="BC1" s="4" t="s">
        <v>23</v>
      </c>
      <c r="BD1" s="4" t="s">
        <v>474</v>
      </c>
      <c r="BE1" s="4" t="s">
        <v>475</v>
      </c>
      <c r="BF1" s="4" t="s">
        <v>89</v>
      </c>
      <c r="BG1" s="4" t="s">
        <v>447</v>
      </c>
      <c r="BH1" s="4" t="s">
        <v>448</v>
      </c>
      <c r="BI1" s="4" t="s">
        <v>88</v>
      </c>
      <c r="BJ1" s="4" t="s">
        <v>449</v>
      </c>
      <c r="BK1" s="4" t="s">
        <v>90</v>
      </c>
      <c r="BL1" s="4" t="s">
        <v>97</v>
      </c>
      <c r="BM1" s="4" t="s">
        <v>450</v>
      </c>
      <c r="BN1" s="4" t="s">
        <v>451</v>
      </c>
      <c r="BO1" s="4" t="s">
        <v>93</v>
      </c>
      <c r="BP1" s="4" t="s">
        <v>24</v>
      </c>
      <c r="BQ1" s="4" t="s">
        <v>452</v>
      </c>
      <c r="BR1" s="4" t="s">
        <v>453</v>
      </c>
      <c r="BS1" s="4" t="s">
        <v>454</v>
      </c>
      <c r="BT1" s="4" t="s">
        <v>92</v>
      </c>
      <c r="BU1" s="4" t="s">
        <v>477</v>
      </c>
      <c r="BV1" s="4" t="s">
        <v>455</v>
      </c>
      <c r="BW1" s="4" t="s">
        <v>456</v>
      </c>
      <c r="BX1" s="4" t="s">
        <v>457</v>
      </c>
      <c r="BY1" s="4" t="s">
        <v>458</v>
      </c>
      <c r="BZ1" s="4" t="s">
        <v>429</v>
      </c>
      <c r="CA1" s="4" t="s">
        <v>459</v>
      </c>
      <c r="CB1" s="4" t="s">
        <v>86</v>
      </c>
      <c r="CC1" s="4" t="s">
        <v>397</v>
      </c>
      <c r="CD1" s="4" t="s">
        <v>460</v>
      </c>
      <c r="CE1" s="4" t="s">
        <v>462</v>
      </c>
      <c r="CF1" s="4" t="s">
        <v>461</v>
      </c>
      <c r="CG1" s="4" t="s">
        <v>463</v>
      </c>
      <c r="CH1" s="4" t="s">
        <v>38</v>
      </c>
      <c r="CI1" s="4" t="s">
        <v>109</v>
      </c>
      <c r="CJ1" s="4" t="s">
        <v>464</v>
      </c>
      <c r="CK1" s="4" t="s">
        <v>465</v>
      </c>
      <c r="CL1" s="4" t="s">
        <v>466</v>
      </c>
      <c r="CM1" s="4" t="s">
        <v>467</v>
      </c>
      <c r="CN1" s="4" t="s">
        <v>87</v>
      </c>
      <c r="CO1" s="4" t="s">
        <v>468</v>
      </c>
      <c r="CP1" s="4" t="s">
        <v>469</v>
      </c>
      <c r="CQ1" s="4" t="s">
        <v>95</v>
      </c>
      <c r="CR1" s="4" t="s">
        <v>111</v>
      </c>
      <c r="CS1" s="4" t="s">
        <v>470</v>
      </c>
      <c r="CT1" s="4" t="s">
        <v>113</v>
      </c>
      <c r="CU1" s="4" t="s">
        <v>471</v>
      </c>
      <c r="CY1" s="4" t="s">
        <v>509</v>
      </c>
      <c r="CZ1" s="4" t="s">
        <v>510</v>
      </c>
      <c r="DB1" s="117" t="s">
        <v>122</v>
      </c>
      <c r="DC1" s="124" t="s">
        <v>146</v>
      </c>
      <c r="DD1" s="124" t="s">
        <v>148</v>
      </c>
      <c r="DE1" s="124" t="s">
        <v>368</v>
      </c>
      <c r="DF1" s="124" t="s">
        <v>366</v>
      </c>
      <c r="DG1" s="124" t="s">
        <v>945</v>
      </c>
      <c r="DI1" s="117" t="s">
        <v>940</v>
      </c>
      <c r="DJ1" s="117" t="s">
        <v>941</v>
      </c>
      <c r="DK1" s="117" t="s">
        <v>942</v>
      </c>
      <c r="DL1" s="117" t="s">
        <v>943</v>
      </c>
      <c r="DM1" s="117" t="s">
        <v>944</v>
      </c>
      <c r="DN1" s="117"/>
    </row>
    <row r="2" spans="1:118" ht="42.75" x14ac:dyDescent="0.25">
      <c r="A2" s="117"/>
      <c r="B2" s="172" t="s">
        <v>39</v>
      </c>
      <c r="C2" s="4" t="s">
        <v>546</v>
      </c>
      <c r="D2" s="4" t="s">
        <v>523</v>
      </c>
      <c r="E2" s="4" t="s">
        <v>374</v>
      </c>
      <c r="F2" s="4" t="s">
        <v>825</v>
      </c>
      <c r="G2" s="4" t="s">
        <v>822</v>
      </c>
      <c r="H2" s="4" t="s">
        <v>562</v>
      </c>
      <c r="I2" s="4" t="s">
        <v>49</v>
      </c>
      <c r="J2" s="4" t="s">
        <v>40</v>
      </c>
      <c r="K2" s="4" t="s">
        <v>41</v>
      </c>
      <c r="L2" s="4" t="s">
        <v>42</v>
      </c>
      <c r="M2" s="4" t="s">
        <v>571</v>
      </c>
      <c r="N2" s="117"/>
      <c r="O2" s="4" t="s">
        <v>30</v>
      </c>
      <c r="P2" s="4" t="s">
        <v>66</v>
      </c>
      <c r="Q2" s="4" t="s">
        <v>412</v>
      </c>
      <c r="R2" s="4" t="s">
        <v>96</v>
      </c>
      <c r="S2" s="4" t="str">
        <f>IF('Facility Information'!$A34="","",'Facility Information'!$A34)</f>
        <v/>
      </c>
      <c r="T2" s="4" t="str">
        <f>IF('Facility Information'!$B34="","",'Facility Information'!$B34)</f>
        <v/>
      </c>
      <c r="U2" s="4" t="str">
        <f>IF(S2="","","FIN "&amp;S2&amp;" and EPN "&amp;T2)</f>
        <v/>
      </c>
      <c r="V2" s="4" t="str">
        <f>IF('Facility Information'!A34="","",'Facility Information'!C34)</f>
        <v/>
      </c>
      <c r="W2" s="4" t="str">
        <f>IF('Facility Information'!$A34="","",'Facility Information'!$A34)</f>
        <v/>
      </c>
      <c r="X2" s="4" t="str">
        <f>IF('Facility Information'!$B34="","",'Facility Information'!$B34)</f>
        <v/>
      </c>
      <c r="Y2" s="4" t="s">
        <v>131</v>
      </c>
      <c r="Z2" s="4" t="s">
        <v>137</v>
      </c>
      <c r="AB2" s="4" t="s">
        <v>431</v>
      </c>
      <c r="AC2" s="4" t="s">
        <v>201</v>
      </c>
      <c r="AD2" s="4" t="s">
        <v>336</v>
      </c>
      <c r="AE2" s="4" t="s">
        <v>175</v>
      </c>
      <c r="AF2" s="4" t="s">
        <v>177</v>
      </c>
      <c r="AG2" s="4" t="s">
        <v>203</v>
      </c>
      <c r="AH2" s="4" t="s">
        <v>203</v>
      </c>
      <c r="AI2" s="4" t="s">
        <v>203</v>
      </c>
      <c r="AJ2" s="4" t="s">
        <v>38</v>
      </c>
      <c r="AK2" s="117"/>
      <c r="AL2" s="117"/>
      <c r="AM2" s="4" t="s">
        <v>43</v>
      </c>
      <c r="AN2" s="4" t="s">
        <v>500</v>
      </c>
      <c r="AP2" s="4" t="s">
        <v>501</v>
      </c>
      <c r="AR2" s="4" t="s">
        <v>828</v>
      </c>
      <c r="AT2" s="4" t="s">
        <v>1014</v>
      </c>
      <c r="AV2" s="4" t="s">
        <v>96</v>
      </c>
      <c r="AW2" s="4" t="s">
        <v>359</v>
      </c>
      <c r="AX2" s="4" t="s">
        <v>359</v>
      </c>
      <c r="AY2" s="4" t="s">
        <v>33</v>
      </c>
      <c r="AZ2" s="4" t="s">
        <v>33</v>
      </c>
      <c r="BA2" s="4" t="s">
        <v>359</v>
      </c>
      <c r="BB2" s="4" t="s">
        <v>33</v>
      </c>
      <c r="BC2" s="4" t="s">
        <v>359</v>
      </c>
      <c r="BD2" s="4" t="s">
        <v>359</v>
      </c>
      <c r="BE2" s="4" t="s">
        <v>359</v>
      </c>
      <c r="BF2" s="4" t="s">
        <v>35</v>
      </c>
      <c r="BG2" s="4" t="s">
        <v>359</v>
      </c>
      <c r="BH2" s="4" t="s">
        <v>33</v>
      </c>
      <c r="BI2" s="4" t="s">
        <v>33</v>
      </c>
      <c r="BJ2" s="4" t="s">
        <v>33</v>
      </c>
      <c r="BK2" s="4" t="s">
        <v>33</v>
      </c>
      <c r="BL2" s="4" t="s">
        <v>359</v>
      </c>
      <c r="BM2" s="4" t="s">
        <v>359</v>
      </c>
      <c r="BN2" s="4" t="s">
        <v>33</v>
      </c>
      <c r="BO2" s="4" t="s">
        <v>359</v>
      </c>
      <c r="BP2" s="4" t="s">
        <v>33</v>
      </c>
      <c r="BQ2" s="4" t="s">
        <v>33</v>
      </c>
      <c r="BR2" s="4" t="s">
        <v>359</v>
      </c>
      <c r="BS2" s="4" t="s">
        <v>33</v>
      </c>
      <c r="BT2" s="4" t="s">
        <v>359</v>
      </c>
      <c r="BU2" s="4" t="s">
        <v>359</v>
      </c>
      <c r="BV2" s="4" t="s">
        <v>359</v>
      </c>
      <c r="BW2" s="4" t="s">
        <v>359</v>
      </c>
      <c r="BX2" s="4" t="s">
        <v>33</v>
      </c>
      <c r="BY2" s="4" t="s">
        <v>33</v>
      </c>
      <c r="BZ2" s="4" t="s">
        <v>359</v>
      </c>
      <c r="CA2" s="4" t="s">
        <v>359</v>
      </c>
      <c r="CB2" s="4" t="s">
        <v>33</v>
      </c>
      <c r="CC2" s="4" t="s">
        <v>359</v>
      </c>
      <c r="CD2" s="4" t="s">
        <v>359</v>
      </c>
      <c r="CE2" s="4" t="s">
        <v>359</v>
      </c>
      <c r="CF2" s="4" t="s">
        <v>359</v>
      </c>
      <c r="CG2" s="4" t="s">
        <v>33</v>
      </c>
      <c r="CH2" s="4" t="s">
        <v>33</v>
      </c>
      <c r="CI2" s="4" t="s">
        <v>36</v>
      </c>
      <c r="CJ2" s="4" t="s">
        <v>1046</v>
      </c>
      <c r="CK2" s="4" t="s">
        <v>359</v>
      </c>
      <c r="CL2" s="4" t="s">
        <v>359</v>
      </c>
      <c r="CM2" s="4" t="s">
        <v>33</v>
      </c>
      <c r="CN2" s="4" t="s">
        <v>359</v>
      </c>
      <c r="CO2" s="4" t="s">
        <v>359</v>
      </c>
      <c r="CP2" s="4" t="s">
        <v>359</v>
      </c>
      <c r="CQ2" s="4" t="s">
        <v>359</v>
      </c>
      <c r="CR2" s="4" t="s">
        <v>33</v>
      </c>
      <c r="CS2" s="4" t="s">
        <v>33</v>
      </c>
      <c r="CT2" s="4" t="s">
        <v>359</v>
      </c>
      <c r="CU2" s="4" t="s">
        <v>33</v>
      </c>
      <c r="CW2" s="4" t="str" cm="1">
        <f t="array" ref="CW2">IFERROR(IF(ROWS(AA$2:AA2)&gt;COUNTA($AA$1:$AA$52),"",INDEX($AA$1:$AA$52,SMALL(IF(AA$2:AA$52&lt;&gt;"",ROW(AA$2:AA$52)),ROWS(AA$2:AA2)))),"")</f>
        <v/>
      </c>
      <c r="DB2" s="4" t="str">
        <f t="shared" ref="DB2:DB33" si="0">IF(U2="","",U2)</f>
        <v/>
      </c>
      <c r="DC2" s="24" t="str">
        <f>IF('Facility Information'!E34="","",'Facility Information'!E34)</f>
        <v/>
      </c>
      <c r="DD2" s="24" t="str">
        <f>IF('Facility Information'!F34="","",'Facility Information'!F34)</f>
        <v/>
      </c>
      <c r="DE2" s="24" t="str">
        <f>IF('Facility Information'!G34="","",'Facility Information'!G34)</f>
        <v/>
      </c>
      <c r="DF2" s="24" t="str">
        <f>IF('Facility Information'!H34="","",'Facility Information'!H34)</f>
        <v/>
      </c>
      <c r="DG2" s="24" t="str">
        <f>IF(COUNTIF(DC2:DF2,"Yes")&gt;1,"_C",IF(DC2="Yes","B",IF(DD2="Yes","A",IF(DE2="Yes","D",IF(DF2="Yes","E","")))))</f>
        <v/>
      </c>
      <c r="DI2" s="4" t="s">
        <v>148</v>
      </c>
      <c r="DJ2" s="4" t="s">
        <v>146</v>
      </c>
      <c r="DK2" s="4" t="s">
        <v>148</v>
      </c>
      <c r="DL2" s="4" t="s">
        <v>368</v>
      </c>
      <c r="DM2" s="4" t="s">
        <v>366</v>
      </c>
      <c r="DN2" s="124"/>
    </row>
    <row r="3" spans="1:118" ht="71.25" x14ac:dyDescent="0.25">
      <c r="A3" s="4" t="s">
        <v>761</v>
      </c>
      <c r="B3" s="4" t="s">
        <v>48</v>
      </c>
      <c r="C3" s="265" t="s">
        <v>377</v>
      </c>
      <c r="D3" s="4" t="s">
        <v>524</v>
      </c>
      <c r="E3" s="4" t="s">
        <v>375</v>
      </c>
      <c r="F3" s="4" t="s">
        <v>961</v>
      </c>
      <c r="G3" s="4" t="s">
        <v>998</v>
      </c>
      <c r="H3" s="4" t="str">
        <f>IF(General!B37="","",General!B37)</f>
        <v/>
      </c>
      <c r="I3" s="4" t="s">
        <v>117</v>
      </c>
      <c r="J3" s="4" t="s">
        <v>569</v>
      </c>
      <c r="K3" s="265" t="s">
        <v>1120</v>
      </c>
      <c r="N3" s="4" t="s">
        <v>581</v>
      </c>
      <c r="O3" s="4" t="s">
        <v>60</v>
      </c>
      <c r="P3" s="4" t="s">
        <v>65</v>
      </c>
      <c r="Q3" s="4" t="s">
        <v>413</v>
      </c>
      <c r="R3" s="4" t="s">
        <v>94</v>
      </c>
      <c r="S3" s="4" t="str">
        <f>IF('Facility Information'!$A35="","",'Facility Information'!$A35)</f>
        <v/>
      </c>
      <c r="T3" s="4" t="str">
        <f>IF('Facility Information'!$B35="","",'Facility Information'!$B35)</f>
        <v/>
      </c>
      <c r="U3" s="4" t="str">
        <f t="shared" ref="U3:U51" si="1">IF(S3="","","FIN "&amp;S3&amp;" and EPN "&amp;T3)</f>
        <v/>
      </c>
      <c r="V3" s="4" t="str">
        <f>IF('Facility Information'!A35="","",'Facility Information'!C35)</f>
        <v/>
      </c>
      <c r="W3" s="4" t="str">
        <f>IF('Facility Information'!$A35="","",'Facility Information'!$A35)</f>
        <v/>
      </c>
      <c r="X3" s="4" t="str">
        <f>IF('Facility Information'!$B35="","",'Facility Information'!$B35)</f>
        <v/>
      </c>
      <c r="Y3" s="4" t="str">
        <f>IF(W2="","","FIN "&amp;W2&amp;" and EPN "&amp;X2)</f>
        <v/>
      </c>
      <c r="Z3" s="4" t="s">
        <v>136</v>
      </c>
      <c r="AA3" s="4" t="str">
        <f>IF(S2="","","FIN "&amp;W2&amp;" and EPN "&amp;X2)</f>
        <v/>
      </c>
      <c r="AB3" s="4" t="s">
        <v>432</v>
      </c>
      <c r="AC3" s="4" t="s">
        <v>202</v>
      </c>
      <c r="AD3" s="4" t="s">
        <v>337</v>
      </c>
      <c r="AE3" s="4" t="s">
        <v>176</v>
      </c>
      <c r="AF3" s="4" t="s">
        <v>178</v>
      </c>
      <c r="AG3" s="4" t="s">
        <v>204</v>
      </c>
      <c r="AH3" s="4" t="s">
        <v>204</v>
      </c>
      <c r="AI3" s="4" t="s">
        <v>229</v>
      </c>
      <c r="AK3" s="4" t="str">
        <f>IF(S2="","","FIN "&amp;W2&amp;" and EPN "&amp;X2)</f>
        <v/>
      </c>
      <c r="AM3" s="4" t="s">
        <v>35</v>
      </c>
      <c r="AN3" s="4" t="s">
        <v>44</v>
      </c>
      <c r="AP3" s="4" t="s">
        <v>127</v>
      </c>
      <c r="AR3" s="4" t="s">
        <v>827</v>
      </c>
      <c r="AT3" s="4" t="s">
        <v>428</v>
      </c>
      <c r="AV3" s="4" t="s">
        <v>94</v>
      </c>
      <c r="AW3" s="4" t="s">
        <v>36</v>
      </c>
      <c r="AX3" s="4" t="s">
        <v>36</v>
      </c>
      <c r="AY3" s="4" t="s">
        <v>34</v>
      </c>
      <c r="AZ3" s="4" t="s">
        <v>34</v>
      </c>
      <c r="BA3" s="4" t="s">
        <v>36</v>
      </c>
      <c r="BB3" s="4" t="s">
        <v>34</v>
      </c>
      <c r="BC3" s="4" t="s">
        <v>36</v>
      </c>
      <c r="BD3" s="4" t="s">
        <v>36</v>
      </c>
      <c r="BE3" s="4" t="s">
        <v>36</v>
      </c>
      <c r="BF3" s="4" t="s">
        <v>38</v>
      </c>
      <c r="BG3" s="4" t="s">
        <v>36</v>
      </c>
      <c r="BH3" s="4" t="s">
        <v>34</v>
      </c>
      <c r="BI3" s="4" t="s">
        <v>34</v>
      </c>
      <c r="BJ3" s="4" t="s">
        <v>34</v>
      </c>
      <c r="BK3" s="4" t="s">
        <v>34</v>
      </c>
      <c r="BL3" s="4" t="s">
        <v>36</v>
      </c>
      <c r="BM3" s="4" t="s">
        <v>36</v>
      </c>
      <c r="BN3" s="4" t="s">
        <v>34</v>
      </c>
      <c r="BO3" s="4" t="s">
        <v>36</v>
      </c>
      <c r="BP3" s="4" t="s">
        <v>34</v>
      </c>
      <c r="BQ3" s="4" t="s">
        <v>34</v>
      </c>
      <c r="BR3" s="4" t="s">
        <v>36</v>
      </c>
      <c r="BS3" s="4" t="s">
        <v>34</v>
      </c>
      <c r="BT3" s="4" t="s">
        <v>36</v>
      </c>
      <c r="BU3" s="4" t="s">
        <v>36</v>
      </c>
      <c r="BV3" s="4" t="s">
        <v>36</v>
      </c>
      <c r="BW3" s="4" t="s">
        <v>36</v>
      </c>
      <c r="BX3" s="4" t="s">
        <v>34</v>
      </c>
      <c r="BY3" s="4" t="s">
        <v>34</v>
      </c>
      <c r="BZ3" s="4" t="s">
        <v>36</v>
      </c>
      <c r="CA3" s="4" t="s">
        <v>36</v>
      </c>
      <c r="CB3" s="4" t="s">
        <v>359</v>
      </c>
      <c r="CC3" s="4" t="s">
        <v>36</v>
      </c>
      <c r="CD3" s="4" t="s">
        <v>36</v>
      </c>
      <c r="CE3" s="4" t="s">
        <v>36</v>
      </c>
      <c r="CF3" s="4" t="s">
        <v>36</v>
      </c>
      <c r="CG3" s="4" t="s">
        <v>34</v>
      </c>
      <c r="CH3" s="4" t="s">
        <v>34</v>
      </c>
      <c r="CI3" s="4" t="s">
        <v>37</v>
      </c>
      <c r="CJ3" s="4" t="s">
        <v>37</v>
      </c>
      <c r="CK3" s="4" t="s">
        <v>36</v>
      </c>
      <c r="CL3" s="4" t="s">
        <v>36</v>
      </c>
      <c r="CM3" s="4" t="s">
        <v>359</v>
      </c>
      <c r="CN3" s="4" t="s">
        <v>36</v>
      </c>
      <c r="CO3" s="4" t="s">
        <v>36</v>
      </c>
      <c r="CP3" s="4" t="s">
        <v>36</v>
      </c>
      <c r="CQ3" s="4" t="s">
        <v>36</v>
      </c>
      <c r="CR3" s="4" t="s">
        <v>34</v>
      </c>
      <c r="CS3" s="4" t="s">
        <v>34</v>
      </c>
      <c r="CT3" s="4" t="s">
        <v>36</v>
      </c>
      <c r="CU3" s="4" t="s">
        <v>34</v>
      </c>
      <c r="CW3" s="4" t="str" cm="1">
        <f t="array" ref="CW3">IFERROR(IF(ROWS(AA$2:AA3)&gt;COUNTA($AA$1:$AA$52),"",INDEX($AA$1:$AA$52,SMALL(IF(AA$2:AA$52&lt;&gt;"",ROW(AA$2:AA$52)),ROWS(AA$2:AA3)))),"")</f>
        <v/>
      </c>
      <c r="CY3" s="4" t="str">
        <f>IF('VOC Speciation'!C19="","",'VOC Speciation'!C19)</f>
        <v/>
      </c>
      <c r="CZ3" s="4" t="str">
        <f>IF(CX3="","",COUNTIF(CX3:CX44,"Representative Site Analysis"))</f>
        <v/>
      </c>
      <c r="DB3" s="4" t="str">
        <f t="shared" si="0"/>
        <v/>
      </c>
      <c r="DC3" s="24" t="str">
        <f>IF('Facility Information'!E35="","",'Facility Information'!E35)</f>
        <v/>
      </c>
      <c r="DD3" s="24" t="str">
        <f>IF('Facility Information'!F35="","",'Facility Information'!F35)</f>
        <v/>
      </c>
      <c r="DE3" s="24" t="str">
        <f>IF('Facility Information'!G35="","",'Facility Information'!G35)</f>
        <v/>
      </c>
      <c r="DF3" s="24" t="str">
        <f>IF('Facility Information'!H35="","",'Facility Information'!H35)</f>
        <v/>
      </c>
      <c r="DG3" s="24" t="str">
        <f t="shared" ref="DG3:DG51" si="2">IF(COUNTIF(DC3:DF3,"Yes")&gt;1,"_C",IF(DC3="Yes","B",IF(DD3="Yes","A",IF(DE3="Yes","D",IF(DF3="Yes","E","")))))</f>
        <v/>
      </c>
      <c r="DK3" s="4" t="s">
        <v>146</v>
      </c>
      <c r="DN3" s="24"/>
    </row>
    <row r="4" spans="1:118" ht="85.5" x14ac:dyDescent="0.25">
      <c r="A4" s="4" t="s">
        <v>996</v>
      </c>
      <c r="C4" s="4" t="s">
        <v>527</v>
      </c>
      <c r="D4" s="4" t="s">
        <v>377</v>
      </c>
      <c r="E4" s="4" t="s">
        <v>373</v>
      </c>
      <c r="F4" s="4" t="s">
        <v>826</v>
      </c>
      <c r="H4" s="4" t="str">
        <f>IF(General!B42="","",General!B42)</f>
        <v/>
      </c>
      <c r="I4" s="4" t="s">
        <v>56</v>
      </c>
      <c r="J4" s="4" t="s">
        <v>566</v>
      </c>
      <c r="K4" s="265" t="s">
        <v>1122</v>
      </c>
      <c r="N4" s="4" t="s">
        <v>580</v>
      </c>
      <c r="O4" s="4" t="s">
        <v>121</v>
      </c>
      <c r="P4" s="4" t="s">
        <v>67</v>
      </c>
      <c r="R4" s="4" t="s">
        <v>99</v>
      </c>
      <c r="S4" s="4" t="str">
        <f>IF('Facility Information'!$A36="","",'Facility Information'!$A36)</f>
        <v/>
      </c>
      <c r="T4" s="4" t="str">
        <f>IF('Facility Information'!$B36="","",'Facility Information'!$B36)</f>
        <v/>
      </c>
      <c r="U4" s="4" t="str">
        <f t="shared" si="1"/>
        <v/>
      </c>
      <c r="V4" s="4" t="str">
        <f>IF('Facility Information'!A36="","",'Facility Information'!C36)</f>
        <v/>
      </c>
      <c r="W4" s="4" t="str">
        <f>IF('Facility Information'!$A36="","",'Facility Information'!$A36)</f>
        <v/>
      </c>
      <c r="X4" s="4" t="str">
        <f>IF('Facility Information'!$B36="","",'Facility Information'!$B36)</f>
        <v/>
      </c>
      <c r="Y4" s="4" t="str">
        <f t="shared" ref="Y4:Y52" si="3">IF(W3="","","FIN "&amp;W3&amp;" and EPN "&amp;X3)</f>
        <v/>
      </c>
      <c r="Z4" s="4" t="s">
        <v>133</v>
      </c>
      <c r="AA4" s="4" t="str">
        <f t="shared" ref="AA4:AA52" si="4">IF(S3="","","FIN "&amp;W3&amp;" and EPN "&amp;X3)</f>
        <v/>
      </c>
      <c r="AB4" s="4" t="s">
        <v>433</v>
      </c>
      <c r="AC4" s="4" t="s">
        <v>334</v>
      </c>
      <c r="AD4" s="4" t="s">
        <v>338</v>
      </c>
      <c r="AE4" s="4" t="s">
        <v>177</v>
      </c>
      <c r="AF4" s="4" t="s">
        <v>183</v>
      </c>
      <c r="AG4" s="265" t="s">
        <v>1084</v>
      </c>
      <c r="AH4" s="4" t="s">
        <v>205</v>
      </c>
      <c r="AI4" s="4" t="s">
        <v>261</v>
      </c>
      <c r="AK4" s="4" t="str">
        <f t="shared" ref="AK4:AK52" si="5">IF(S3="","","FIN "&amp;W3&amp;" and EPN "&amp;X3)</f>
        <v/>
      </c>
      <c r="AM4" s="4" t="s">
        <v>45</v>
      </c>
      <c r="AN4" s="4" t="s">
        <v>400</v>
      </c>
      <c r="AP4" s="4" t="s">
        <v>521</v>
      </c>
      <c r="AR4" s="4" t="s">
        <v>824</v>
      </c>
      <c r="AV4" s="4" t="s">
        <v>99</v>
      </c>
      <c r="AW4" s="4" t="s">
        <v>37</v>
      </c>
      <c r="AX4" s="4" t="s">
        <v>37</v>
      </c>
      <c r="AY4" s="4" t="s">
        <v>38</v>
      </c>
      <c r="AZ4" s="4" t="s">
        <v>36</v>
      </c>
      <c r="BA4" s="4" t="s">
        <v>37</v>
      </c>
      <c r="BB4" s="4" t="s">
        <v>38</v>
      </c>
      <c r="BC4" s="4" t="s">
        <v>37</v>
      </c>
      <c r="BD4" s="4" t="s">
        <v>37</v>
      </c>
      <c r="BE4" s="4" t="s">
        <v>37</v>
      </c>
      <c r="BG4" s="4" t="s">
        <v>37</v>
      </c>
      <c r="BH4" s="4" t="s">
        <v>38</v>
      </c>
      <c r="BI4" s="4" t="s">
        <v>38</v>
      </c>
      <c r="BJ4" s="4" t="s">
        <v>38</v>
      </c>
      <c r="BK4" s="4" t="s">
        <v>38</v>
      </c>
      <c r="BL4" s="4" t="s">
        <v>37</v>
      </c>
      <c r="BM4" s="4" t="s">
        <v>37</v>
      </c>
      <c r="BN4" s="4" t="s">
        <v>38</v>
      </c>
      <c r="BO4" s="4" t="s">
        <v>37</v>
      </c>
      <c r="BP4" s="4" t="s">
        <v>38</v>
      </c>
      <c r="BQ4" s="4" t="s">
        <v>38</v>
      </c>
      <c r="BR4" s="4" t="s">
        <v>37</v>
      </c>
      <c r="BS4" s="4" t="s">
        <v>38</v>
      </c>
      <c r="BT4" s="4" t="s">
        <v>37</v>
      </c>
      <c r="BU4" s="4" t="s">
        <v>37</v>
      </c>
      <c r="BV4" s="4" t="s">
        <v>37</v>
      </c>
      <c r="BW4" s="4" t="s">
        <v>37</v>
      </c>
      <c r="BX4" s="4" t="s">
        <v>38</v>
      </c>
      <c r="BY4" s="4" t="s">
        <v>38</v>
      </c>
      <c r="BZ4" s="4" t="s">
        <v>37</v>
      </c>
      <c r="CA4" s="4" t="s">
        <v>37</v>
      </c>
      <c r="CB4" s="4" t="s">
        <v>36</v>
      </c>
      <c r="CC4" s="4" t="s">
        <v>37</v>
      </c>
      <c r="CD4" s="4" t="s">
        <v>37</v>
      </c>
      <c r="CE4" s="4" t="s">
        <v>37</v>
      </c>
      <c r="CF4" s="4" t="s">
        <v>37</v>
      </c>
      <c r="CG4" s="4" t="s">
        <v>38</v>
      </c>
      <c r="CH4" s="4" t="s">
        <v>359</v>
      </c>
      <c r="CI4" s="4" t="s">
        <v>35</v>
      </c>
      <c r="CJ4" s="4" t="s">
        <v>35</v>
      </c>
      <c r="CK4" s="4" t="s">
        <v>37</v>
      </c>
      <c r="CL4" s="4" t="s">
        <v>37</v>
      </c>
      <c r="CM4" s="4" t="s">
        <v>36</v>
      </c>
      <c r="CN4" s="4" t="s">
        <v>37</v>
      </c>
      <c r="CO4" s="4" t="s">
        <v>37</v>
      </c>
      <c r="CP4" s="4" t="s">
        <v>37</v>
      </c>
      <c r="CQ4" s="4" t="s">
        <v>37</v>
      </c>
      <c r="CR4" s="4" t="s">
        <v>38</v>
      </c>
      <c r="CS4" s="4" t="s">
        <v>38</v>
      </c>
      <c r="CT4" s="4" t="s">
        <v>37</v>
      </c>
      <c r="CU4" s="4" t="s">
        <v>38</v>
      </c>
      <c r="CW4" s="4" t="str" cm="1">
        <f t="array" ref="CW4">IFERROR(IF(ROWS(AA$2:AA4)&gt;COUNTA($AA$1:$AA$52),"",INDEX($AA$1:$AA$52,SMALL(IF(AA$2:AA$52&lt;&gt;"",ROW(AA$2:AA$52)),ROWS(AA$2:AA4)))),"")</f>
        <v/>
      </c>
      <c r="CY4" s="4" t="str">
        <f>IF('VOC Speciation'!C20="","",'VOC Speciation'!C20)</f>
        <v/>
      </c>
      <c r="DB4" s="4" t="str">
        <f t="shared" si="0"/>
        <v/>
      </c>
      <c r="DC4" s="24" t="str">
        <f>IF('Facility Information'!E36="","",'Facility Information'!E36)</f>
        <v/>
      </c>
      <c r="DD4" s="24" t="str">
        <f>IF('Facility Information'!F36="","",'Facility Information'!F36)</f>
        <v/>
      </c>
      <c r="DE4" s="24" t="str">
        <f>IF('Facility Information'!G36="","",'Facility Information'!G36)</f>
        <v/>
      </c>
      <c r="DF4" s="24" t="str">
        <f>IF('Facility Information'!H36="","",'Facility Information'!H36)</f>
        <v/>
      </c>
      <c r="DG4" s="24" t="str">
        <f t="shared" si="2"/>
        <v/>
      </c>
      <c r="DN4" s="24"/>
    </row>
    <row r="5" spans="1:118" ht="57" x14ac:dyDescent="0.25">
      <c r="B5" s="172" t="s">
        <v>39</v>
      </c>
      <c r="C5" s="4" t="s">
        <v>528</v>
      </c>
      <c r="D5" s="4" t="s">
        <v>54</v>
      </c>
      <c r="E5" s="4" t="s">
        <v>660</v>
      </c>
      <c r="F5" s="4" t="s">
        <v>830</v>
      </c>
      <c r="I5" s="4" t="s">
        <v>57</v>
      </c>
      <c r="J5" s="4" t="s">
        <v>567</v>
      </c>
      <c r="N5" s="4" t="s">
        <v>579</v>
      </c>
      <c r="P5" s="4" t="s">
        <v>68</v>
      </c>
      <c r="R5" s="4" t="s">
        <v>476</v>
      </c>
      <c r="S5" s="4" t="str">
        <f>IF('Facility Information'!$A37="","",'Facility Information'!$A37)</f>
        <v/>
      </c>
      <c r="T5" s="4" t="str">
        <f>IF('Facility Information'!$B37="","",'Facility Information'!$B37)</f>
        <v/>
      </c>
      <c r="U5" s="4" t="str">
        <f t="shared" si="1"/>
        <v/>
      </c>
      <c r="V5" s="4" t="str">
        <f>IF('Facility Information'!A37="","",'Facility Information'!C37)</f>
        <v/>
      </c>
      <c r="W5" s="4" t="str">
        <f>IF('Facility Information'!$A37="","",'Facility Information'!$A37)</f>
        <v/>
      </c>
      <c r="X5" s="4" t="str">
        <f>IF('Facility Information'!$B37="","",'Facility Information'!$B37)</f>
        <v/>
      </c>
      <c r="Y5" s="4" t="str">
        <f t="shared" si="3"/>
        <v/>
      </c>
      <c r="Z5" s="4" t="s">
        <v>135</v>
      </c>
      <c r="AA5" s="4" t="str">
        <f t="shared" si="4"/>
        <v/>
      </c>
      <c r="AB5" s="4" t="s">
        <v>434</v>
      </c>
      <c r="AC5" s="4" t="s">
        <v>335</v>
      </c>
      <c r="AD5" s="4" t="s">
        <v>339</v>
      </c>
      <c r="AE5" s="4" t="s">
        <v>178</v>
      </c>
      <c r="AF5" s="4" t="s">
        <v>184</v>
      </c>
      <c r="AG5" s="4" t="s">
        <v>205</v>
      </c>
      <c r="AH5" s="4" t="s">
        <v>207</v>
      </c>
      <c r="AI5" s="4" t="s">
        <v>277</v>
      </c>
      <c r="AK5" s="4" t="str">
        <f t="shared" si="5"/>
        <v/>
      </c>
      <c r="AM5" s="4" t="s">
        <v>37</v>
      </c>
      <c r="AN5" s="4" t="s">
        <v>417</v>
      </c>
      <c r="AP5" s="4" t="s">
        <v>502</v>
      </c>
      <c r="AR5" s="4" t="s">
        <v>124</v>
      </c>
      <c r="AV5" s="4" t="s">
        <v>476</v>
      </c>
      <c r="AW5" s="4" t="s">
        <v>38</v>
      </c>
      <c r="AX5" s="4" t="s">
        <v>38</v>
      </c>
      <c r="AZ5" s="4" t="s">
        <v>38</v>
      </c>
      <c r="BA5" s="4" t="s">
        <v>38</v>
      </c>
      <c r="BC5" s="4" t="s">
        <v>38</v>
      </c>
      <c r="BD5" s="4" t="s">
        <v>38</v>
      </c>
      <c r="BE5" s="4" t="s">
        <v>38</v>
      </c>
      <c r="BG5" s="4" t="s">
        <v>38</v>
      </c>
      <c r="BL5" s="4" t="s">
        <v>35</v>
      </c>
      <c r="BM5" s="4" t="s">
        <v>38</v>
      </c>
      <c r="BO5" s="4" t="s">
        <v>38</v>
      </c>
      <c r="BR5" s="4" t="s">
        <v>38</v>
      </c>
      <c r="BT5" s="4" t="s">
        <v>38</v>
      </c>
      <c r="BU5" s="4" t="s">
        <v>38</v>
      </c>
      <c r="BV5" s="4" t="s">
        <v>38</v>
      </c>
      <c r="BW5" s="4" t="s">
        <v>38</v>
      </c>
      <c r="BZ5" s="4" t="s">
        <v>38</v>
      </c>
      <c r="CA5" s="4" t="s">
        <v>38</v>
      </c>
      <c r="CB5" s="4" t="s">
        <v>37</v>
      </c>
      <c r="CC5" s="4" t="s">
        <v>38</v>
      </c>
      <c r="CD5" s="4" t="s">
        <v>38</v>
      </c>
      <c r="CE5" s="4" t="s">
        <v>38</v>
      </c>
      <c r="CF5" s="4" t="s">
        <v>38</v>
      </c>
      <c r="CH5" s="4" t="s">
        <v>36</v>
      </c>
      <c r="CI5" s="4" t="s">
        <v>38</v>
      </c>
      <c r="CJ5" s="4" t="s">
        <v>38</v>
      </c>
      <c r="CK5" s="4" t="s">
        <v>38</v>
      </c>
      <c r="CL5" s="4" t="s">
        <v>38</v>
      </c>
      <c r="CM5" s="4" t="s">
        <v>37</v>
      </c>
      <c r="CN5" s="4" t="s">
        <v>38</v>
      </c>
      <c r="CO5" s="4" t="s">
        <v>38</v>
      </c>
      <c r="CP5" s="4" t="s">
        <v>38</v>
      </c>
      <c r="CQ5" s="4" t="s">
        <v>38</v>
      </c>
      <c r="CT5" s="4" t="s">
        <v>38</v>
      </c>
      <c r="CW5" s="4" t="str" cm="1">
        <f t="array" ref="CW5">IFERROR(IF(ROWS(AA$2:AA5)&gt;COUNTA($AA$1:$AA$52),"",INDEX($AA$1:$AA$52,SMALL(IF(AA$2:AA$52&lt;&gt;"",ROW(AA$2:AA$52)),ROWS(AA$2:AA5)))),"")</f>
        <v/>
      </c>
      <c r="CY5" s="4" t="str">
        <f>IF('VOC Speciation'!C21="","",'VOC Speciation'!C21)</f>
        <v/>
      </c>
      <c r="DB5" s="4" t="str">
        <f t="shared" si="0"/>
        <v/>
      </c>
      <c r="DC5" s="24" t="str">
        <f>IF('Facility Information'!E37="","",'Facility Information'!E37)</f>
        <v/>
      </c>
      <c r="DD5" s="24" t="str">
        <f>IF('Facility Information'!F37="","",'Facility Information'!F37)</f>
        <v/>
      </c>
      <c r="DE5" s="24" t="str">
        <f>IF('Facility Information'!G37="","",'Facility Information'!G37)</f>
        <v/>
      </c>
      <c r="DF5" s="24" t="str">
        <f>IF('Facility Information'!H37="","",'Facility Information'!H37)</f>
        <v/>
      </c>
      <c r="DG5" s="24" t="str">
        <f t="shared" si="2"/>
        <v/>
      </c>
      <c r="DN5" s="24"/>
    </row>
    <row r="6" spans="1:118" ht="42.75" x14ac:dyDescent="0.25">
      <c r="B6" s="4" t="s">
        <v>1049</v>
      </c>
      <c r="C6" s="4" t="s">
        <v>535</v>
      </c>
      <c r="D6" s="4" t="s">
        <v>516</v>
      </c>
      <c r="F6" s="4" t="s">
        <v>831</v>
      </c>
      <c r="I6" s="4" t="s">
        <v>118</v>
      </c>
      <c r="J6" s="4" t="s">
        <v>563</v>
      </c>
      <c r="K6" s="4" t="s">
        <v>564</v>
      </c>
      <c r="L6" s="4" t="s">
        <v>570</v>
      </c>
      <c r="M6" s="4" t="s">
        <v>572</v>
      </c>
      <c r="N6" s="4" t="s">
        <v>489</v>
      </c>
      <c r="P6" s="4" t="s">
        <v>69</v>
      </c>
      <c r="R6" s="4" t="s">
        <v>98</v>
      </c>
      <c r="S6" s="4" t="str">
        <f>IF('Facility Information'!$A38="","",'Facility Information'!$A38)</f>
        <v/>
      </c>
      <c r="T6" s="4" t="str">
        <f>IF('Facility Information'!$B38="","",'Facility Information'!$B38)</f>
        <v/>
      </c>
      <c r="U6" s="4" t="str">
        <f t="shared" si="1"/>
        <v/>
      </c>
      <c r="V6" s="4" t="str">
        <f>IF('Facility Information'!A38="","",'Facility Information'!C38)</f>
        <v/>
      </c>
      <c r="W6" s="4" t="str">
        <f>IF('Facility Information'!$A38="","",'Facility Information'!$A38)</f>
        <v/>
      </c>
      <c r="X6" s="4" t="str">
        <f>IF('Facility Information'!$B38="","",'Facility Information'!$B38)</f>
        <v/>
      </c>
      <c r="Y6" s="4" t="str">
        <f t="shared" si="3"/>
        <v/>
      </c>
      <c r="Z6" s="4" t="s">
        <v>171</v>
      </c>
      <c r="AA6" s="4" t="str">
        <f t="shared" si="4"/>
        <v/>
      </c>
      <c r="AB6" s="4" t="s">
        <v>435</v>
      </c>
      <c r="AD6" s="4" t="s">
        <v>340</v>
      </c>
      <c r="AE6" s="4" t="s">
        <v>179</v>
      </c>
      <c r="AF6" s="4" t="s">
        <v>186</v>
      </c>
      <c r="AG6" s="265" t="s">
        <v>1085</v>
      </c>
      <c r="AH6" s="4" t="s">
        <v>208</v>
      </c>
      <c r="AI6" s="4" t="s">
        <v>278</v>
      </c>
      <c r="AK6" s="4" t="str">
        <f t="shared" si="5"/>
        <v/>
      </c>
      <c r="AM6" s="4" t="s">
        <v>46</v>
      </c>
      <c r="AN6" s="4" t="s">
        <v>418</v>
      </c>
      <c r="AR6" s="4" t="s">
        <v>143</v>
      </c>
      <c r="AV6" s="4" t="s">
        <v>98</v>
      </c>
      <c r="BL6" s="4" t="s">
        <v>38</v>
      </c>
      <c r="CB6" s="4" t="s">
        <v>38</v>
      </c>
      <c r="CH6" s="4" t="s">
        <v>37</v>
      </c>
      <c r="CM6" s="4" t="s">
        <v>38</v>
      </c>
      <c r="CW6" s="4" t="str" cm="1">
        <f t="array" ref="CW6">IFERROR(IF(ROWS(AA$2:AA6)&gt;COUNTA($AA$1:$AA$52),"",INDEX($AA$1:$AA$52,SMALL(IF(AA$2:AA$52&lt;&gt;"",ROW(AA$2:AA$52)),ROWS(AA$2:AA6)))),"")</f>
        <v/>
      </c>
      <c r="CY6" s="4" t="str">
        <f>IF('VOC Speciation'!C22="","",'VOC Speciation'!C22)</f>
        <v/>
      </c>
      <c r="DB6" s="4" t="str">
        <f t="shared" si="0"/>
        <v/>
      </c>
      <c r="DC6" s="24" t="str">
        <f>IF('Facility Information'!E38="","",'Facility Information'!E38)</f>
        <v/>
      </c>
      <c r="DD6" s="24" t="str">
        <f>IF('Facility Information'!F38="","",'Facility Information'!F38)</f>
        <v/>
      </c>
      <c r="DE6" s="24" t="str">
        <f>IF('Facility Information'!G38="","",'Facility Information'!G38)</f>
        <v/>
      </c>
      <c r="DF6" s="24" t="str">
        <f>IF('Facility Information'!H38="","",'Facility Information'!H38)</f>
        <v/>
      </c>
      <c r="DG6" s="24" t="str">
        <f t="shared" si="2"/>
        <v/>
      </c>
      <c r="DN6" s="24"/>
    </row>
    <row r="7" spans="1:118" ht="42.75" x14ac:dyDescent="0.25">
      <c r="C7" s="4" t="s">
        <v>536</v>
      </c>
      <c r="D7" s="4" t="s">
        <v>517</v>
      </c>
      <c r="F7" s="4" t="s">
        <v>832</v>
      </c>
      <c r="I7" s="4" t="s">
        <v>119</v>
      </c>
      <c r="J7" s="4" t="s">
        <v>563</v>
      </c>
      <c r="K7" s="4" t="s">
        <v>564</v>
      </c>
      <c r="L7" s="4" t="s">
        <v>570</v>
      </c>
      <c r="M7" s="4" t="s">
        <v>572</v>
      </c>
      <c r="N7" s="4" t="s">
        <v>489</v>
      </c>
      <c r="P7" s="4" t="s">
        <v>70</v>
      </c>
      <c r="R7" s="4" t="s">
        <v>91</v>
      </c>
      <c r="S7" s="4" t="str">
        <f>IF('Facility Information'!$A39="","",'Facility Information'!$A39)</f>
        <v/>
      </c>
      <c r="T7" s="4" t="str">
        <f>IF('Facility Information'!$B39="","",'Facility Information'!$B39)</f>
        <v/>
      </c>
      <c r="U7" s="4" t="str">
        <f t="shared" si="1"/>
        <v/>
      </c>
      <c r="V7" s="4" t="str">
        <f>IF('Facility Information'!A39="","",'Facility Information'!C39)</f>
        <v/>
      </c>
      <c r="W7" s="4" t="str">
        <f>IF('Facility Information'!$A39="","",'Facility Information'!$A39)</f>
        <v/>
      </c>
      <c r="X7" s="4" t="str">
        <f>IF('Facility Information'!$B39="","",'Facility Information'!$B39)</f>
        <v/>
      </c>
      <c r="Y7" s="4" t="str">
        <f t="shared" si="3"/>
        <v/>
      </c>
      <c r="Z7" s="4" t="s">
        <v>172</v>
      </c>
      <c r="AA7" s="4" t="str">
        <f t="shared" si="4"/>
        <v/>
      </c>
      <c r="AB7" s="4" t="s">
        <v>436</v>
      </c>
      <c r="AD7" s="4" t="s">
        <v>341</v>
      </c>
      <c r="AE7" s="4" t="s">
        <v>180</v>
      </c>
      <c r="AF7" s="4" t="s">
        <v>187</v>
      </c>
      <c r="AG7" s="265" t="s">
        <v>1086</v>
      </c>
      <c r="AH7" s="4" t="s">
        <v>209</v>
      </c>
      <c r="AI7" s="4" t="s">
        <v>204</v>
      </c>
      <c r="AK7" s="4" t="str">
        <f t="shared" si="5"/>
        <v/>
      </c>
      <c r="AM7" s="4" t="s">
        <v>38</v>
      </c>
      <c r="AN7" s="4" t="s">
        <v>1012</v>
      </c>
      <c r="AR7" s="4" t="s">
        <v>125</v>
      </c>
      <c r="AV7" s="4" t="s">
        <v>91</v>
      </c>
      <c r="CH7" s="4" t="s">
        <v>35</v>
      </c>
      <c r="CW7" s="4" t="str" cm="1">
        <f t="array" ref="CW7">IFERROR(IF(ROWS(AA$2:AA7)&gt;COUNTA($AA$1:$AA$52),"",INDEX($AA$1:$AA$52,SMALL(IF(AA$2:AA$52&lt;&gt;"",ROW(AA$2:AA$52)),ROWS(AA$2:AA7)))),"")</f>
        <v/>
      </c>
      <c r="CY7" s="4" t="str">
        <f>IF('VOC Speciation'!C23="","",'VOC Speciation'!C23)</f>
        <v/>
      </c>
      <c r="DB7" s="4" t="str">
        <f t="shared" si="0"/>
        <v/>
      </c>
      <c r="DC7" s="24" t="str">
        <f>IF('Facility Information'!E39="","",'Facility Information'!E39)</f>
        <v/>
      </c>
      <c r="DD7" s="24" t="str">
        <f>IF('Facility Information'!F39="","",'Facility Information'!F39)</f>
        <v/>
      </c>
      <c r="DE7" s="24" t="str">
        <f>IF('Facility Information'!G39="","",'Facility Information'!G39)</f>
        <v/>
      </c>
      <c r="DF7" s="24" t="str">
        <f>IF('Facility Information'!H39="","",'Facility Information'!H39)</f>
        <v/>
      </c>
      <c r="DG7" s="24" t="str">
        <f t="shared" si="2"/>
        <v/>
      </c>
    </row>
    <row r="8" spans="1:118" ht="71.25" x14ac:dyDescent="0.25">
      <c r="B8" s="4" t="s">
        <v>39</v>
      </c>
      <c r="C8" s="4" t="s">
        <v>537</v>
      </c>
      <c r="D8" s="4" t="s">
        <v>518</v>
      </c>
      <c r="F8" s="4" t="s">
        <v>962</v>
      </c>
      <c r="I8" s="4" t="s">
        <v>58</v>
      </c>
      <c r="J8" s="4" t="s">
        <v>568</v>
      </c>
      <c r="K8" s="265" t="s">
        <v>1121</v>
      </c>
      <c r="N8" s="4" t="s">
        <v>578</v>
      </c>
      <c r="P8" s="4" t="s">
        <v>71</v>
      </c>
      <c r="R8" s="4" t="s">
        <v>23</v>
      </c>
      <c r="S8" s="4" t="str">
        <f>IF('Facility Information'!$A40="","",'Facility Information'!$A40)</f>
        <v/>
      </c>
      <c r="T8" s="4" t="str">
        <f>IF('Facility Information'!$B40="","",'Facility Information'!$B40)</f>
        <v/>
      </c>
      <c r="U8" s="4" t="str">
        <f t="shared" si="1"/>
        <v/>
      </c>
      <c r="V8" s="4" t="str">
        <f>IF('Facility Information'!A40="","",'Facility Information'!C40)</f>
        <v/>
      </c>
      <c r="W8" s="4" t="str">
        <f>IF('Facility Information'!$A40="","",'Facility Information'!$A40)</f>
        <v/>
      </c>
      <c r="X8" s="4" t="str">
        <f>IF('Facility Information'!$B40="","",'Facility Information'!$B40)</f>
        <v/>
      </c>
      <c r="Y8" s="4" t="str">
        <f t="shared" si="3"/>
        <v/>
      </c>
      <c r="Z8" s="4" t="s">
        <v>38</v>
      </c>
      <c r="AA8" s="4" t="str">
        <f t="shared" si="4"/>
        <v/>
      </c>
      <c r="AB8" s="4" t="s">
        <v>38</v>
      </c>
      <c r="AD8" s="4" t="s">
        <v>342</v>
      </c>
      <c r="AE8" s="265" t="s">
        <v>1101</v>
      </c>
      <c r="AF8" s="4" t="s">
        <v>189</v>
      </c>
      <c r="AG8" s="265" t="s">
        <v>1087</v>
      </c>
      <c r="AH8" s="4" t="s">
        <v>211</v>
      </c>
      <c r="AI8" s="4" t="s">
        <v>230</v>
      </c>
      <c r="AK8" s="4" t="str">
        <f t="shared" si="5"/>
        <v/>
      </c>
      <c r="AM8" s="4" t="s">
        <v>39</v>
      </c>
      <c r="AN8" s="4" t="s">
        <v>420</v>
      </c>
      <c r="AR8" s="4" t="s">
        <v>126</v>
      </c>
      <c r="AV8" s="4" t="s">
        <v>23</v>
      </c>
      <c r="CH8" s="4" t="s">
        <v>38</v>
      </c>
      <c r="CW8" s="4" t="str" cm="1">
        <f t="array" ref="CW8">IFERROR(IF(ROWS(AA$2:AA8)&gt;COUNTA($AA$1:$AA$52),"",INDEX($AA$1:$AA$52,SMALL(IF(AA$2:AA$52&lt;&gt;"",ROW(AA$2:AA$52)),ROWS(AA$2:AA8)))),"")</f>
        <v/>
      </c>
      <c r="CY8" s="4" t="str">
        <f>IF('VOC Speciation'!C24="","",'VOC Speciation'!C24)</f>
        <v/>
      </c>
      <c r="DB8" s="4" t="str">
        <f t="shared" si="0"/>
        <v/>
      </c>
      <c r="DC8" s="24" t="str">
        <f>IF('Facility Information'!E40="","",'Facility Information'!E40)</f>
        <v/>
      </c>
      <c r="DD8" s="24" t="str">
        <f>IF('Facility Information'!F40="","",'Facility Information'!F40)</f>
        <v/>
      </c>
      <c r="DE8" s="24" t="str">
        <f>IF('Facility Information'!G40="","",'Facility Information'!G40)</f>
        <v/>
      </c>
      <c r="DF8" s="24" t="str">
        <f>IF('Facility Information'!H40="","",'Facility Information'!H40)</f>
        <v/>
      </c>
      <c r="DG8" s="24" t="str">
        <f t="shared" si="2"/>
        <v/>
      </c>
    </row>
    <row r="9" spans="1:118" ht="57" x14ac:dyDescent="0.25">
      <c r="A9" s="4" t="s">
        <v>997</v>
      </c>
      <c r="B9" s="4" t="s">
        <v>1065</v>
      </c>
      <c r="C9" s="4" t="s">
        <v>547</v>
      </c>
      <c r="D9" s="4" t="s">
        <v>519</v>
      </c>
      <c r="I9" s="4" t="s">
        <v>554</v>
      </c>
      <c r="J9" s="4" t="s">
        <v>573</v>
      </c>
      <c r="N9" s="4" t="s">
        <v>577</v>
      </c>
      <c r="P9" s="4" t="s">
        <v>72</v>
      </c>
      <c r="R9" s="4" t="s">
        <v>473</v>
      </c>
      <c r="S9" s="4" t="str">
        <f>IF('Facility Information'!$A41="","",'Facility Information'!$A41)</f>
        <v/>
      </c>
      <c r="T9" s="4" t="str">
        <f>IF('Facility Information'!$B41="","",'Facility Information'!$B41)</f>
        <v/>
      </c>
      <c r="U9" s="4" t="str">
        <f t="shared" si="1"/>
        <v/>
      </c>
      <c r="V9" s="4" t="str">
        <f>IF('Facility Information'!A41="","",'Facility Information'!C41)</f>
        <v/>
      </c>
      <c r="W9" s="4" t="str">
        <f>IF('Facility Information'!$A41="","",'Facility Information'!$A41)</f>
        <v/>
      </c>
      <c r="X9" s="4" t="str">
        <f>IF('Facility Information'!$B41="","",'Facility Information'!$B41)</f>
        <v/>
      </c>
      <c r="Y9" s="4" t="str">
        <f t="shared" si="3"/>
        <v/>
      </c>
      <c r="Z9" s="4" t="s">
        <v>173</v>
      </c>
      <c r="AA9" s="4" t="str">
        <f t="shared" si="4"/>
        <v/>
      </c>
      <c r="AD9" s="4" t="s">
        <v>343</v>
      </c>
      <c r="AE9" s="4" t="s">
        <v>181</v>
      </c>
      <c r="AF9" s="4" t="s">
        <v>190</v>
      </c>
      <c r="AG9" s="265" t="s">
        <v>1088</v>
      </c>
      <c r="AH9" s="4" t="s">
        <v>212</v>
      </c>
      <c r="AI9" s="4" t="s">
        <v>279</v>
      </c>
      <c r="AK9" s="4" t="str">
        <f t="shared" si="5"/>
        <v/>
      </c>
      <c r="AM9" s="4" t="s">
        <v>48</v>
      </c>
      <c r="AN9" s="4" t="s">
        <v>47</v>
      </c>
      <c r="AR9" s="4" t="s">
        <v>378</v>
      </c>
      <c r="AV9" s="4" t="s">
        <v>473</v>
      </c>
      <c r="CW9" s="4" t="str" cm="1">
        <f t="array" ref="CW9">IFERROR(IF(ROWS(AA$2:AA9)&gt;COUNTA($AA$1:$AA$52),"",INDEX($AA$1:$AA$52,SMALL(IF(AA$2:AA$52&lt;&gt;"",ROW(AA$2:AA$52)),ROWS(AA$2:AA9)))),"")</f>
        <v/>
      </c>
      <c r="CY9" s="4" t="str">
        <f>IF('VOC Speciation'!C25="","",'VOC Speciation'!C25)</f>
        <v/>
      </c>
      <c r="DB9" s="4" t="str">
        <f t="shared" si="0"/>
        <v/>
      </c>
      <c r="DC9" s="24" t="str">
        <f>IF('Facility Information'!E41="","",'Facility Information'!E41)</f>
        <v/>
      </c>
      <c r="DD9" s="24" t="str">
        <f>IF('Facility Information'!F41="","",'Facility Information'!F41)</f>
        <v/>
      </c>
      <c r="DE9" s="24" t="str">
        <f>IF('Facility Information'!G41="","",'Facility Information'!G41)</f>
        <v/>
      </c>
      <c r="DF9" s="24" t="str">
        <f>IF('Facility Information'!H41="","",'Facility Information'!H41)</f>
        <v/>
      </c>
      <c r="DG9" s="24" t="str">
        <f t="shared" si="2"/>
        <v/>
      </c>
    </row>
    <row r="10" spans="1:118" ht="71.25" x14ac:dyDescent="0.25">
      <c r="A10" s="4" t="s">
        <v>1000</v>
      </c>
      <c r="C10" s="4" t="s">
        <v>538</v>
      </c>
      <c r="D10" s="4" t="s">
        <v>520</v>
      </c>
      <c r="P10" s="4" t="s">
        <v>73</v>
      </c>
      <c r="R10" s="4" t="s">
        <v>89</v>
      </c>
      <c r="S10" s="4" t="str">
        <f>IF('Facility Information'!$A42="","",'Facility Information'!$A42)</f>
        <v/>
      </c>
      <c r="T10" s="4" t="str">
        <f>IF('Facility Information'!$B42="","",'Facility Information'!$B42)</f>
        <v/>
      </c>
      <c r="U10" s="4" t="str">
        <f t="shared" si="1"/>
        <v/>
      </c>
      <c r="V10" s="4" t="str">
        <f>IF('Facility Information'!A42="","",'Facility Information'!C42)</f>
        <v/>
      </c>
      <c r="W10" s="4" t="str">
        <f>IF('Facility Information'!$A42="","",'Facility Information'!$A42)</f>
        <v/>
      </c>
      <c r="X10" s="4" t="str">
        <f>IF('Facility Information'!$B42="","",'Facility Information'!$B42)</f>
        <v/>
      </c>
      <c r="Y10" s="4" t="str">
        <f t="shared" si="3"/>
        <v/>
      </c>
      <c r="Z10" s="4" t="s">
        <v>174</v>
      </c>
      <c r="AA10" s="4" t="str">
        <f t="shared" si="4"/>
        <v/>
      </c>
      <c r="AD10" s="4" t="s">
        <v>344</v>
      </c>
      <c r="AE10" s="4" t="s">
        <v>182</v>
      </c>
      <c r="AF10" s="4" t="s">
        <v>191</v>
      </c>
      <c r="AG10" s="265" t="s">
        <v>1089</v>
      </c>
      <c r="AH10" s="4" t="s">
        <v>213</v>
      </c>
      <c r="AI10" s="4" t="s">
        <v>280</v>
      </c>
      <c r="AK10" s="4" t="str">
        <f t="shared" si="5"/>
        <v/>
      </c>
      <c r="AM10" s="4" t="s">
        <v>359</v>
      </c>
      <c r="AN10" s="4" t="s">
        <v>1050</v>
      </c>
      <c r="AV10" s="4" t="s">
        <v>89</v>
      </c>
      <c r="CW10" s="4" t="str" cm="1">
        <f t="array" ref="CW10">IFERROR(IF(ROWS(AA$2:AA10)&gt;COUNTA($AA$1:$AA$52),"",INDEX($AA$1:$AA$52,SMALL(IF(AA$2:AA$52&lt;&gt;"",ROW(AA$2:AA$52)),ROWS(AA$2:AA10)))),"")</f>
        <v/>
      </c>
      <c r="CY10" s="4" t="str">
        <f>IF('VOC Speciation'!C26="","",'VOC Speciation'!C26)</f>
        <v/>
      </c>
      <c r="DB10" s="4" t="str">
        <f t="shared" si="0"/>
        <v/>
      </c>
      <c r="DC10" s="24" t="str">
        <f>IF('Facility Information'!E42="","",'Facility Information'!E42)</f>
        <v/>
      </c>
      <c r="DD10" s="24" t="str">
        <f>IF('Facility Information'!F42="","",'Facility Information'!F42)</f>
        <v/>
      </c>
      <c r="DE10" s="24" t="str">
        <f>IF('Facility Information'!G42="","",'Facility Information'!G42)</f>
        <v/>
      </c>
      <c r="DF10" s="24" t="str">
        <f>IF('Facility Information'!H42="","",'Facility Information'!H42)</f>
        <v/>
      </c>
      <c r="DG10" s="24" t="str">
        <f t="shared" si="2"/>
        <v/>
      </c>
    </row>
    <row r="11" spans="1:118" ht="42.75" x14ac:dyDescent="0.25">
      <c r="A11" s="4" t="s">
        <v>673</v>
      </c>
      <c r="C11" s="4" t="s">
        <v>529</v>
      </c>
      <c r="D11" s="4" t="s">
        <v>664</v>
      </c>
      <c r="P11" s="4" t="s">
        <v>63</v>
      </c>
      <c r="R11" s="4" t="s">
        <v>100</v>
      </c>
      <c r="S11" s="4" t="str">
        <f>IF('Facility Information'!$A43="","",'Facility Information'!$A43)</f>
        <v/>
      </c>
      <c r="T11" s="4" t="str">
        <f>IF('Facility Information'!$B43="","",'Facility Information'!$B43)</f>
        <v/>
      </c>
      <c r="U11" s="4" t="str">
        <f t="shared" si="1"/>
        <v/>
      </c>
      <c r="V11" s="4" t="str">
        <f>IF('Facility Information'!A43="","",'Facility Information'!C43)</f>
        <v/>
      </c>
      <c r="W11" s="4" t="str">
        <f>IF('Facility Information'!$A43="","",'Facility Information'!$A43)</f>
        <v/>
      </c>
      <c r="X11" s="4" t="str">
        <f>IF('Facility Information'!$B43="","",'Facility Information'!$B43)</f>
        <v/>
      </c>
      <c r="Y11" s="4" t="str">
        <f t="shared" si="3"/>
        <v/>
      </c>
      <c r="AA11" s="4" t="str">
        <f t="shared" si="4"/>
        <v/>
      </c>
      <c r="AD11" s="4" t="s">
        <v>345</v>
      </c>
      <c r="AE11" s="4" t="s">
        <v>183</v>
      </c>
      <c r="AF11" s="4" t="s">
        <v>196</v>
      </c>
      <c r="AG11" s="4" t="s">
        <v>207</v>
      </c>
      <c r="AH11" s="4" t="s">
        <v>214</v>
      </c>
      <c r="AI11" s="4" t="s">
        <v>281</v>
      </c>
      <c r="AK11" s="4" t="str">
        <f t="shared" si="5"/>
        <v/>
      </c>
      <c r="AV11" s="4" t="s">
        <v>100</v>
      </c>
      <c r="CW11" s="4" t="str" cm="1">
        <f t="array" ref="CW11">IFERROR(IF(ROWS(AA$2:AA11)&gt;COUNTA($AA$1:$AA$52),"",INDEX($AA$1:$AA$52,SMALL(IF(AA$2:AA$52&lt;&gt;"",ROW(AA$2:AA$52)),ROWS(AA$2:AA11)))),"")</f>
        <v/>
      </c>
      <c r="CY11" s="4" t="str">
        <f>IF('VOC Speciation'!C27="","",'VOC Speciation'!C27)</f>
        <v/>
      </c>
      <c r="DB11" s="4" t="str">
        <f t="shared" si="0"/>
        <v/>
      </c>
      <c r="DC11" s="24" t="str">
        <f>IF('Facility Information'!E43="","",'Facility Information'!E43)</f>
        <v/>
      </c>
      <c r="DD11" s="24" t="str">
        <f>IF('Facility Information'!F43="","",'Facility Information'!F43)</f>
        <v/>
      </c>
      <c r="DE11" s="24" t="str">
        <f>IF('Facility Information'!G43="","",'Facility Information'!G43)</f>
        <v/>
      </c>
      <c r="DF11" s="24" t="str">
        <f>IF('Facility Information'!H43="","",'Facility Information'!H43)</f>
        <v/>
      </c>
      <c r="DG11" s="24" t="str">
        <f t="shared" si="2"/>
        <v/>
      </c>
    </row>
    <row r="12" spans="1:118" ht="42.75" x14ac:dyDescent="0.25">
      <c r="A12" s="4" t="s">
        <v>790</v>
      </c>
      <c r="C12" s="4" t="s">
        <v>548</v>
      </c>
      <c r="D12" s="4" t="s">
        <v>665</v>
      </c>
      <c r="P12" s="4" t="s">
        <v>62</v>
      </c>
      <c r="R12" s="4" t="s">
        <v>101</v>
      </c>
      <c r="S12" s="4" t="str">
        <f>IF('Facility Information'!$A44="","",'Facility Information'!$A44)</f>
        <v/>
      </c>
      <c r="T12" s="4" t="str">
        <f>IF('Facility Information'!$B44="","",'Facility Information'!$B44)</f>
        <v/>
      </c>
      <c r="U12" s="4" t="str">
        <f t="shared" si="1"/>
        <v/>
      </c>
      <c r="V12" s="4" t="str">
        <f>IF('Facility Information'!A44="","",'Facility Information'!C44)</f>
        <v/>
      </c>
      <c r="W12" s="4" t="str">
        <f>IF('Facility Information'!$A44="","",'Facility Information'!$A44)</f>
        <v/>
      </c>
      <c r="X12" s="4" t="str">
        <f>IF('Facility Information'!$B44="","",'Facility Information'!$B44)</f>
        <v/>
      </c>
      <c r="Y12" s="4" t="str">
        <f t="shared" si="3"/>
        <v/>
      </c>
      <c r="AA12" s="4" t="str">
        <f t="shared" si="4"/>
        <v/>
      </c>
      <c r="AD12" s="4" t="s">
        <v>346</v>
      </c>
      <c r="AE12" s="4" t="s">
        <v>184</v>
      </c>
      <c r="AF12" s="4" t="s">
        <v>197</v>
      </c>
      <c r="AG12" s="265" t="s">
        <v>1090</v>
      </c>
      <c r="AH12" s="4" t="s">
        <v>215</v>
      </c>
      <c r="AI12" s="4" t="s">
        <v>205</v>
      </c>
      <c r="AK12" s="4" t="str">
        <f t="shared" si="5"/>
        <v/>
      </c>
      <c r="AV12" s="4" t="s">
        <v>101</v>
      </c>
      <c r="CW12" s="4" t="str" cm="1">
        <f t="array" ref="CW12">IFERROR(IF(ROWS(AA$2:AA12)&gt;COUNTA($AA$1:$AA$52),"",INDEX($AA$1:$AA$52,SMALL(IF(AA$2:AA$52&lt;&gt;"",ROW(AA$2:AA$52)),ROWS(AA$2:AA12)))),"")</f>
        <v/>
      </c>
      <c r="CY12" s="4" t="str">
        <f>IF('VOC Speciation'!C28="","",'VOC Speciation'!C28)</f>
        <v/>
      </c>
      <c r="DB12" s="4" t="str">
        <f t="shared" si="0"/>
        <v/>
      </c>
      <c r="DC12" s="24" t="str">
        <f>IF('Facility Information'!E44="","",'Facility Information'!E44)</f>
        <v/>
      </c>
      <c r="DD12" s="24" t="str">
        <f>IF('Facility Information'!F44="","",'Facility Information'!F44)</f>
        <v/>
      </c>
      <c r="DE12" s="24" t="str">
        <f>IF('Facility Information'!G44="","",'Facility Information'!G44)</f>
        <v/>
      </c>
      <c r="DF12" s="24" t="str">
        <f>IF('Facility Information'!H44="","",'Facility Information'!H44)</f>
        <v/>
      </c>
      <c r="DG12" s="24" t="str">
        <f t="shared" si="2"/>
        <v/>
      </c>
    </row>
    <row r="13" spans="1:118" ht="28.5" x14ac:dyDescent="0.25">
      <c r="C13" s="4" t="s">
        <v>530</v>
      </c>
      <c r="D13" s="4" t="s">
        <v>666</v>
      </c>
      <c r="P13" s="4" t="s">
        <v>38</v>
      </c>
      <c r="R13" s="4" t="s">
        <v>88</v>
      </c>
      <c r="S13" s="4" t="str">
        <f>IF('Facility Information'!$A45="","",'Facility Information'!$A45)</f>
        <v/>
      </c>
      <c r="T13" s="4" t="str">
        <f>IF('Facility Information'!$B45="","",'Facility Information'!$B45)</f>
        <v/>
      </c>
      <c r="U13" s="4" t="str">
        <f t="shared" si="1"/>
        <v/>
      </c>
      <c r="V13" s="4" t="str">
        <f>IF('Facility Information'!A45="","",'Facility Information'!C45)</f>
        <v/>
      </c>
      <c r="W13" s="4" t="str">
        <f>IF('Facility Information'!$A45="","",'Facility Information'!$A45)</f>
        <v/>
      </c>
      <c r="X13" s="4" t="str">
        <f>IF('Facility Information'!$B45="","",'Facility Information'!$B45)</f>
        <v/>
      </c>
      <c r="Y13" s="4" t="str">
        <f t="shared" si="3"/>
        <v/>
      </c>
      <c r="AA13" s="4" t="str">
        <f t="shared" si="4"/>
        <v/>
      </c>
      <c r="AD13" s="4" t="s">
        <v>347</v>
      </c>
      <c r="AE13" s="4" t="s">
        <v>185</v>
      </c>
      <c r="AF13" s="4" t="s">
        <v>198</v>
      </c>
      <c r="AG13" s="265" t="s">
        <v>1091</v>
      </c>
      <c r="AH13" s="4" t="s">
        <v>216</v>
      </c>
      <c r="AI13" s="4" t="s">
        <v>206</v>
      </c>
      <c r="AK13" s="4" t="str">
        <f t="shared" si="5"/>
        <v/>
      </c>
      <c r="AV13" s="4" t="s">
        <v>88</v>
      </c>
      <c r="CW13" s="4" t="str" cm="1">
        <f t="array" ref="CW13">IFERROR(IF(ROWS(AA$2:AA13)&gt;COUNTA($AA$1:$AA$52),"",INDEX($AA$1:$AA$52,SMALL(IF(AA$2:AA$52&lt;&gt;"",ROW(AA$2:AA$52)),ROWS(AA$2:AA13)))),"")</f>
        <v/>
      </c>
      <c r="CY13" s="4" t="str">
        <f>IF('VOC Speciation'!C29="","",'VOC Speciation'!C29)</f>
        <v/>
      </c>
      <c r="DB13" s="4" t="str">
        <f t="shared" si="0"/>
        <v/>
      </c>
      <c r="DC13" s="24" t="str">
        <f>IF('Facility Information'!E45="","",'Facility Information'!E45)</f>
        <v/>
      </c>
      <c r="DD13" s="24" t="str">
        <f>IF('Facility Information'!F45="","",'Facility Information'!F45)</f>
        <v/>
      </c>
      <c r="DE13" s="24" t="str">
        <f>IF('Facility Information'!G45="","",'Facility Information'!G45)</f>
        <v/>
      </c>
      <c r="DF13" s="24" t="str">
        <f>IF('Facility Information'!H45="","",'Facility Information'!H45)</f>
        <v/>
      </c>
      <c r="DG13" s="24" t="str">
        <f t="shared" si="2"/>
        <v/>
      </c>
    </row>
    <row r="14" spans="1:118" ht="28.5" x14ac:dyDescent="0.25">
      <c r="C14" s="4" t="s">
        <v>531</v>
      </c>
      <c r="P14" s="4" t="s">
        <v>74</v>
      </c>
      <c r="R14" s="4" t="s">
        <v>102</v>
      </c>
      <c r="S14" s="4" t="str">
        <f>IF('Facility Information'!$A46="","",'Facility Information'!$A46)</f>
        <v/>
      </c>
      <c r="T14" s="4" t="str">
        <f>IF('Facility Information'!$B46="","",'Facility Information'!$B46)</f>
        <v/>
      </c>
      <c r="U14" s="4" t="str">
        <f t="shared" si="1"/>
        <v/>
      </c>
      <c r="V14" s="4" t="str">
        <f>IF('Facility Information'!A46="","",'Facility Information'!C46)</f>
        <v/>
      </c>
      <c r="W14" s="4" t="str">
        <f>IF('Facility Information'!$A46="","",'Facility Information'!$A46)</f>
        <v/>
      </c>
      <c r="X14" s="4" t="str">
        <f>IF('Facility Information'!$B46="","",'Facility Information'!$B46)</f>
        <v/>
      </c>
      <c r="Y14" s="4" t="str">
        <f t="shared" si="3"/>
        <v/>
      </c>
      <c r="AA14" s="4" t="str">
        <f t="shared" si="4"/>
        <v/>
      </c>
      <c r="AD14" s="4" t="s">
        <v>348</v>
      </c>
      <c r="AE14" s="4" t="s">
        <v>186</v>
      </c>
      <c r="AG14" s="265" t="s">
        <v>1092</v>
      </c>
      <c r="AH14" s="4" t="s">
        <v>217</v>
      </c>
      <c r="AI14" s="4" t="s">
        <v>263</v>
      </c>
      <c r="AK14" s="4" t="str">
        <f t="shared" si="5"/>
        <v/>
      </c>
      <c r="AV14" s="4" t="s">
        <v>102</v>
      </c>
      <c r="CW14" s="4" t="str" cm="1">
        <f t="array" ref="CW14">IFERROR(IF(ROWS(AA$2:AA14)&gt;COUNTA($AA$1:$AA$52),"",INDEX($AA$1:$AA$52,SMALL(IF(AA$2:AA$52&lt;&gt;"",ROW(AA$2:AA$52)),ROWS(AA$2:AA14)))),"")</f>
        <v/>
      </c>
      <c r="CY14" s="4" t="str">
        <f>IF('VOC Speciation'!C30="","",'VOC Speciation'!C30)</f>
        <v/>
      </c>
      <c r="DB14" s="4" t="str">
        <f t="shared" si="0"/>
        <v/>
      </c>
      <c r="DC14" s="24" t="str">
        <f>IF('Facility Information'!E46="","",'Facility Information'!E46)</f>
        <v/>
      </c>
      <c r="DD14" s="24" t="str">
        <f>IF('Facility Information'!F46="","",'Facility Information'!F46)</f>
        <v/>
      </c>
      <c r="DE14" s="24" t="str">
        <f>IF('Facility Information'!G46="","",'Facility Information'!G46)</f>
        <v/>
      </c>
      <c r="DF14" s="24" t="str">
        <f>IF('Facility Information'!H46="","",'Facility Information'!H46)</f>
        <v/>
      </c>
      <c r="DG14" s="24" t="str">
        <f t="shared" si="2"/>
        <v/>
      </c>
    </row>
    <row r="15" spans="1:118" ht="28.5" x14ac:dyDescent="0.25">
      <c r="C15" s="4" t="s">
        <v>545</v>
      </c>
      <c r="P15" s="4" t="s">
        <v>78</v>
      </c>
      <c r="R15" s="4" t="s">
        <v>90</v>
      </c>
      <c r="S15" s="4" t="str">
        <f>IF('Facility Information'!$A47="","",'Facility Information'!$A47)</f>
        <v/>
      </c>
      <c r="T15" s="4" t="str">
        <f>IF('Facility Information'!$B47="","",'Facility Information'!$B47)</f>
        <v/>
      </c>
      <c r="U15" s="4" t="str">
        <f t="shared" si="1"/>
        <v/>
      </c>
      <c r="V15" s="4" t="str">
        <f>IF('Facility Information'!A47="","",'Facility Information'!C47)</f>
        <v/>
      </c>
      <c r="W15" s="4" t="str">
        <f>IF('Facility Information'!$A47="","",'Facility Information'!$A47)</f>
        <v/>
      </c>
      <c r="X15" s="4" t="str">
        <f>IF('Facility Information'!$B47="","",'Facility Information'!$B47)</f>
        <v/>
      </c>
      <c r="Y15" s="4" t="str">
        <f t="shared" si="3"/>
        <v/>
      </c>
      <c r="AA15" s="4" t="str">
        <f t="shared" si="4"/>
        <v/>
      </c>
      <c r="AD15" s="4" t="s">
        <v>349</v>
      </c>
      <c r="AE15" s="4" t="s">
        <v>187</v>
      </c>
      <c r="AG15" s="4" t="s">
        <v>208</v>
      </c>
      <c r="AH15" s="4" t="s">
        <v>218</v>
      </c>
      <c r="AI15" s="4" t="s">
        <v>264</v>
      </c>
      <c r="AK15" s="4" t="str">
        <f t="shared" si="5"/>
        <v/>
      </c>
      <c r="AV15" s="4" t="s">
        <v>90</v>
      </c>
      <c r="CW15" s="4" t="str" cm="1">
        <f t="array" ref="CW15">IFERROR(IF(ROWS(AA$2:AA15)&gt;COUNTA($AA$1:$AA$52),"",INDEX($AA$1:$AA$52,SMALL(IF(AA$2:AA$52&lt;&gt;"",ROW(AA$2:AA$52)),ROWS(AA$2:AA15)))),"")</f>
        <v/>
      </c>
      <c r="CY15" s="4" t="str">
        <f>IF('VOC Speciation'!C31="","",'VOC Speciation'!C31)</f>
        <v/>
      </c>
      <c r="DB15" s="4" t="str">
        <f t="shared" si="0"/>
        <v/>
      </c>
      <c r="DC15" s="24" t="str">
        <f>IF('Facility Information'!E47="","",'Facility Information'!E47)</f>
        <v/>
      </c>
      <c r="DD15" s="24" t="str">
        <f>IF('Facility Information'!F47="","",'Facility Information'!F47)</f>
        <v/>
      </c>
      <c r="DE15" s="24" t="str">
        <f>IF('Facility Information'!G47="","",'Facility Information'!G47)</f>
        <v/>
      </c>
      <c r="DF15" s="24" t="str">
        <f>IF('Facility Information'!H47="","",'Facility Information'!H47)</f>
        <v/>
      </c>
      <c r="DG15" s="24" t="str">
        <f t="shared" si="2"/>
        <v/>
      </c>
    </row>
    <row r="16" spans="1:118" ht="42.75" x14ac:dyDescent="0.25">
      <c r="C16" s="4" t="s">
        <v>549</v>
      </c>
      <c r="P16" s="4" t="s">
        <v>75</v>
      </c>
      <c r="R16" s="4" t="s">
        <v>97</v>
      </c>
      <c r="S16" s="4" t="str">
        <f>IF('Facility Information'!$A48="","",'Facility Information'!$A48)</f>
        <v/>
      </c>
      <c r="T16" s="4" t="str">
        <f>IF('Facility Information'!$B48="","",'Facility Information'!$B48)</f>
        <v/>
      </c>
      <c r="U16" s="4" t="str">
        <f t="shared" si="1"/>
        <v/>
      </c>
      <c r="V16" s="4" t="str">
        <f>IF('Facility Information'!A48="","",'Facility Information'!C48)</f>
        <v/>
      </c>
      <c r="W16" s="4" t="str">
        <f>IF('Facility Information'!$A48="","",'Facility Information'!$A48)</f>
        <v/>
      </c>
      <c r="X16" s="4" t="str">
        <f>IF('Facility Information'!$B48="","",'Facility Information'!$B48)</f>
        <v/>
      </c>
      <c r="Y16" s="4" t="str">
        <f t="shared" si="3"/>
        <v/>
      </c>
      <c r="AA16" s="4" t="str">
        <f t="shared" si="4"/>
        <v/>
      </c>
      <c r="AD16" s="4" t="s">
        <v>352</v>
      </c>
      <c r="AE16" s="4" t="s">
        <v>188</v>
      </c>
      <c r="AG16" s="265" t="s">
        <v>1093</v>
      </c>
      <c r="AH16" s="4" t="s">
        <v>220</v>
      </c>
      <c r="AI16" s="4" t="s">
        <v>282</v>
      </c>
      <c r="AK16" s="4" t="str">
        <f t="shared" si="5"/>
        <v/>
      </c>
      <c r="AV16" s="4" t="s">
        <v>97</v>
      </c>
      <c r="CW16" s="4" t="str" cm="1">
        <f t="array" ref="CW16">IFERROR(IF(ROWS(AA$2:AA16)&gt;COUNTA($AA$1:$AA$52),"",INDEX($AA$1:$AA$52,SMALL(IF(AA$2:AA$52&lt;&gt;"",ROW(AA$2:AA$52)),ROWS(AA$2:AA16)))),"")</f>
        <v/>
      </c>
      <c r="CY16" s="4" t="str">
        <f>IF('VOC Speciation'!C32="","",'VOC Speciation'!C32)</f>
        <v/>
      </c>
      <c r="DB16" s="4" t="str">
        <f t="shared" si="0"/>
        <v/>
      </c>
      <c r="DC16" s="24" t="str">
        <f>IF('Facility Information'!E48="","",'Facility Information'!E48)</f>
        <v/>
      </c>
      <c r="DD16" s="24" t="str">
        <f>IF('Facility Information'!F48="","",'Facility Information'!F48)</f>
        <v/>
      </c>
      <c r="DE16" s="24" t="str">
        <f>IF('Facility Information'!G48="","",'Facility Information'!G48)</f>
        <v/>
      </c>
      <c r="DF16" s="24" t="str">
        <f>IF('Facility Information'!H48="","",'Facility Information'!H48)</f>
        <v/>
      </c>
      <c r="DG16" s="24" t="str">
        <f t="shared" si="2"/>
        <v/>
      </c>
    </row>
    <row r="17" spans="3:111" ht="28.5" x14ac:dyDescent="0.25">
      <c r="C17" s="4" t="s">
        <v>539</v>
      </c>
      <c r="D17" s="117"/>
      <c r="P17" s="4" t="s">
        <v>76</v>
      </c>
      <c r="R17" s="4" t="s">
        <v>103</v>
      </c>
      <c r="S17" s="4" t="str">
        <f>IF('Facility Information'!$A49="","",'Facility Information'!$A49)</f>
        <v/>
      </c>
      <c r="T17" s="4" t="str">
        <f>IF('Facility Information'!$B49="","",'Facility Information'!$B49)</f>
        <v/>
      </c>
      <c r="U17" s="4" t="str">
        <f t="shared" si="1"/>
        <v/>
      </c>
      <c r="V17" s="4" t="str">
        <f>IF('Facility Information'!A49="","",'Facility Information'!C49)</f>
        <v/>
      </c>
      <c r="W17" s="4" t="str">
        <f>IF('Facility Information'!$A49="","",'Facility Information'!$A49)</f>
        <v/>
      </c>
      <c r="X17" s="4" t="str">
        <f>IF('Facility Information'!$B49="","",'Facility Information'!$B49)</f>
        <v/>
      </c>
      <c r="Y17" s="4" t="str">
        <f t="shared" si="3"/>
        <v/>
      </c>
      <c r="AA17" s="4" t="str">
        <f t="shared" si="4"/>
        <v/>
      </c>
      <c r="AD17" s="4" t="s">
        <v>353</v>
      </c>
      <c r="AE17" s="4" t="s">
        <v>189</v>
      </c>
      <c r="AG17" s="265" t="s">
        <v>1094</v>
      </c>
      <c r="AH17" s="4" t="s">
        <v>219</v>
      </c>
      <c r="AI17" s="4" t="s">
        <v>283</v>
      </c>
      <c r="AK17" s="4" t="str">
        <f t="shared" si="5"/>
        <v/>
      </c>
      <c r="AV17" s="4" t="s">
        <v>103</v>
      </c>
      <c r="CW17" s="4" t="str" cm="1">
        <f t="array" ref="CW17">IFERROR(IF(ROWS(AA$2:AA17)&gt;COUNTA($AA$1:$AA$52),"",INDEX($AA$1:$AA$52,SMALL(IF(AA$2:AA$52&lt;&gt;"",ROW(AA$2:AA$52)),ROWS(AA$2:AA17)))),"")</f>
        <v/>
      </c>
      <c r="CY17" s="4" t="str">
        <f>IF('VOC Speciation'!C33="","",'VOC Speciation'!C33)</f>
        <v/>
      </c>
      <c r="DB17" s="4" t="str">
        <f t="shared" si="0"/>
        <v/>
      </c>
      <c r="DC17" s="24" t="str">
        <f>IF('Facility Information'!E49="","",'Facility Information'!E49)</f>
        <v/>
      </c>
      <c r="DD17" s="24" t="str">
        <f>IF('Facility Information'!F49="","",'Facility Information'!F49)</f>
        <v/>
      </c>
      <c r="DE17" s="24" t="str">
        <f>IF('Facility Information'!G49="","",'Facility Information'!G49)</f>
        <v/>
      </c>
      <c r="DF17" s="24" t="str">
        <f>IF('Facility Information'!H49="","",'Facility Information'!H49)</f>
        <v/>
      </c>
      <c r="DG17" s="24" t="str">
        <f t="shared" si="2"/>
        <v/>
      </c>
    </row>
    <row r="18" spans="3:111" ht="28.5" x14ac:dyDescent="0.25">
      <c r="C18" s="4" t="s">
        <v>540</v>
      </c>
      <c r="P18" s="4" t="s">
        <v>77</v>
      </c>
      <c r="R18" s="4" t="s">
        <v>104</v>
      </c>
      <c r="S18" s="4" t="str">
        <f>IF('Facility Information'!$A50="","",'Facility Information'!$A50)</f>
        <v/>
      </c>
      <c r="T18" s="4" t="str">
        <f>IF('Facility Information'!$B50="","",'Facility Information'!$B50)</f>
        <v/>
      </c>
      <c r="U18" s="4" t="str">
        <f t="shared" si="1"/>
        <v/>
      </c>
      <c r="V18" s="4" t="str">
        <f>IF('Facility Information'!A50="","",'Facility Information'!C50)</f>
        <v/>
      </c>
      <c r="W18" s="4" t="str">
        <f>IF('Facility Information'!$A50="","",'Facility Information'!$A50)</f>
        <v/>
      </c>
      <c r="X18" s="4" t="str">
        <f>IF('Facility Information'!$B50="","",'Facility Information'!$B50)</f>
        <v/>
      </c>
      <c r="Y18" s="4" t="str">
        <f t="shared" si="3"/>
        <v/>
      </c>
      <c r="AA18" s="4" t="str">
        <f t="shared" si="4"/>
        <v/>
      </c>
      <c r="AD18" s="4" t="s">
        <v>351</v>
      </c>
      <c r="AE18" s="4" t="s">
        <v>190</v>
      </c>
      <c r="AG18" s="265" t="s">
        <v>1095</v>
      </c>
      <c r="AH18" s="4" t="s">
        <v>221</v>
      </c>
      <c r="AI18" s="4" t="s">
        <v>284</v>
      </c>
      <c r="AK18" s="4" t="str">
        <f t="shared" si="5"/>
        <v/>
      </c>
      <c r="AV18" s="4" t="s">
        <v>104</v>
      </c>
      <c r="CW18" s="4" t="str" cm="1">
        <f t="array" ref="CW18">IFERROR(IF(ROWS(AA$2:AA18)&gt;COUNTA($AA$1:$AA$52),"",INDEX($AA$1:$AA$52,SMALL(IF(AA$2:AA$52&lt;&gt;"",ROW(AA$2:AA$52)),ROWS(AA$2:AA18)))),"")</f>
        <v/>
      </c>
      <c r="CY18" s="4" t="str">
        <f>IF('VOC Speciation'!C34="","",'VOC Speciation'!C34)</f>
        <v/>
      </c>
      <c r="DB18" s="4" t="str">
        <f t="shared" si="0"/>
        <v/>
      </c>
      <c r="DC18" s="24" t="str">
        <f>IF('Facility Information'!E50="","",'Facility Information'!E50)</f>
        <v/>
      </c>
      <c r="DD18" s="24" t="str">
        <f>IF('Facility Information'!F50="","",'Facility Information'!F50)</f>
        <v/>
      </c>
      <c r="DE18" s="24" t="str">
        <f>IF('Facility Information'!G50="","",'Facility Information'!G50)</f>
        <v/>
      </c>
      <c r="DF18" s="24" t="str">
        <f>IF('Facility Information'!H50="","",'Facility Information'!H50)</f>
        <v/>
      </c>
      <c r="DG18" s="24" t="str">
        <f t="shared" si="2"/>
        <v/>
      </c>
    </row>
    <row r="19" spans="3:111" ht="28.5" x14ac:dyDescent="0.25">
      <c r="C19" s="4" t="s">
        <v>532</v>
      </c>
      <c r="P19" s="4" t="s">
        <v>64</v>
      </c>
      <c r="R19" s="4" t="s">
        <v>93</v>
      </c>
      <c r="S19" s="4" t="str">
        <f>IF('Facility Information'!$A51="","",'Facility Information'!$A51)</f>
        <v/>
      </c>
      <c r="T19" s="4" t="str">
        <f>IF('Facility Information'!$B51="","",'Facility Information'!$B51)</f>
        <v/>
      </c>
      <c r="U19" s="4" t="str">
        <f t="shared" si="1"/>
        <v/>
      </c>
      <c r="V19" s="4" t="str">
        <f>IF('Facility Information'!A51="","",'Facility Information'!C51)</f>
        <v/>
      </c>
      <c r="W19" s="4" t="str">
        <f>IF('Facility Information'!$A51="","",'Facility Information'!$A51)</f>
        <v/>
      </c>
      <c r="X19" s="4" t="str">
        <f>IF('Facility Information'!$B51="","",'Facility Information'!$B51)</f>
        <v/>
      </c>
      <c r="Y19" s="4" t="str">
        <f t="shared" si="3"/>
        <v/>
      </c>
      <c r="AA19" s="4" t="str">
        <f t="shared" si="4"/>
        <v/>
      </c>
      <c r="AD19" s="4" t="s">
        <v>350</v>
      </c>
      <c r="AE19" s="4" t="s">
        <v>191</v>
      </c>
      <c r="AG19" s="4" t="s">
        <v>209</v>
      </c>
      <c r="AH19" s="4" t="s">
        <v>223</v>
      </c>
      <c r="AI19" s="4" t="s">
        <v>207</v>
      </c>
      <c r="AK19" s="4" t="str">
        <f t="shared" si="5"/>
        <v/>
      </c>
      <c r="AV19" s="4" t="s">
        <v>93</v>
      </c>
      <c r="CW19" s="4" t="str" cm="1">
        <f t="array" ref="CW19">IFERROR(IF(ROWS(AA$2:AA19)&gt;COUNTA($AA$1:$AA$52),"",INDEX($AA$1:$AA$52,SMALL(IF(AA$2:AA$52&lt;&gt;"",ROW(AA$2:AA$52)),ROWS(AA$2:AA19)))),"")</f>
        <v/>
      </c>
      <c r="CY19" s="4" t="str">
        <f>IF('VOC Speciation'!C35="","",'VOC Speciation'!C35)</f>
        <v/>
      </c>
      <c r="DB19" s="4" t="str">
        <f t="shared" si="0"/>
        <v/>
      </c>
      <c r="DC19" s="24" t="str">
        <f>IF('Facility Information'!E51="","",'Facility Information'!E51)</f>
        <v/>
      </c>
      <c r="DD19" s="24" t="str">
        <f>IF('Facility Information'!F51="","",'Facility Information'!F51)</f>
        <v/>
      </c>
      <c r="DE19" s="24" t="str">
        <f>IF('Facility Information'!G51="","",'Facility Information'!G51)</f>
        <v/>
      </c>
      <c r="DF19" s="24" t="str">
        <f>IF('Facility Information'!H51="","",'Facility Information'!H51)</f>
        <v/>
      </c>
      <c r="DG19" s="24" t="str">
        <f t="shared" si="2"/>
        <v/>
      </c>
    </row>
    <row r="20" spans="3:111" ht="28.5" x14ac:dyDescent="0.25">
      <c r="C20" s="4" t="s">
        <v>533</v>
      </c>
      <c r="P20" s="4" t="s">
        <v>79</v>
      </c>
      <c r="R20" s="4" t="s">
        <v>24</v>
      </c>
      <c r="S20" s="4" t="str">
        <f>IF('Facility Information'!$A52="","",'Facility Information'!$A52)</f>
        <v/>
      </c>
      <c r="T20" s="4" t="str">
        <f>IF('Facility Information'!$B52="","",'Facility Information'!$B52)</f>
        <v/>
      </c>
      <c r="U20" s="4" t="str">
        <f t="shared" si="1"/>
        <v/>
      </c>
      <c r="V20" s="4" t="str">
        <f>IF('Facility Information'!A52="","",'Facility Information'!C52)</f>
        <v/>
      </c>
      <c r="W20" s="4" t="str">
        <f>IF('Facility Information'!$A52="","",'Facility Information'!$A52)</f>
        <v/>
      </c>
      <c r="X20" s="4" t="str">
        <f>IF('Facility Information'!$B52="","",'Facility Information'!$B52)</f>
        <v/>
      </c>
      <c r="Y20" s="4" t="str">
        <f t="shared" si="3"/>
        <v/>
      </c>
      <c r="AA20" s="4" t="str">
        <f t="shared" si="4"/>
        <v/>
      </c>
      <c r="AD20" s="4" t="s">
        <v>354</v>
      </c>
      <c r="AE20" s="4" t="s">
        <v>192</v>
      </c>
      <c r="AG20" s="4" t="s">
        <v>210</v>
      </c>
      <c r="AH20" s="4" t="s">
        <v>225</v>
      </c>
      <c r="AI20" s="4" t="s">
        <v>231</v>
      </c>
      <c r="AK20" s="4" t="str">
        <f t="shared" si="5"/>
        <v/>
      </c>
      <c r="AV20" s="4" t="s">
        <v>24</v>
      </c>
      <c r="CW20" s="4" t="str" cm="1">
        <f t="array" ref="CW20">IFERROR(IF(ROWS(AA$2:AA20)&gt;COUNTA($AA$1:$AA$52),"",INDEX($AA$1:$AA$52,SMALL(IF(AA$2:AA$52&lt;&gt;"",ROW(AA$2:AA$52)),ROWS(AA$2:AA20)))),"")</f>
        <v/>
      </c>
      <c r="CY20" s="4" t="str">
        <f>IF('VOC Speciation'!C36="","",'VOC Speciation'!C36)</f>
        <v/>
      </c>
      <c r="DB20" s="4" t="str">
        <f t="shared" si="0"/>
        <v/>
      </c>
      <c r="DC20" s="24" t="str">
        <f>IF('Facility Information'!E52="","",'Facility Information'!E52)</f>
        <v/>
      </c>
      <c r="DD20" s="24" t="str">
        <f>IF('Facility Information'!F52="","",'Facility Information'!F52)</f>
        <v/>
      </c>
      <c r="DE20" s="24" t="str">
        <f>IF('Facility Information'!G52="","",'Facility Information'!G52)</f>
        <v/>
      </c>
      <c r="DF20" s="24" t="str">
        <f>IF('Facility Information'!H52="","",'Facility Information'!H52)</f>
        <v/>
      </c>
      <c r="DG20" s="24" t="str">
        <f t="shared" si="2"/>
        <v/>
      </c>
    </row>
    <row r="21" spans="3:111" ht="28.5" x14ac:dyDescent="0.25">
      <c r="C21" s="4" t="s">
        <v>550</v>
      </c>
      <c r="P21" s="4" t="s">
        <v>80</v>
      </c>
      <c r="R21" s="4" t="s">
        <v>105</v>
      </c>
      <c r="S21" s="4" t="str">
        <f>IF('Facility Information'!$A53="","",'Facility Information'!$A53)</f>
        <v/>
      </c>
      <c r="T21" s="4" t="str">
        <f>IF('Facility Information'!$B53="","",'Facility Information'!$B53)</f>
        <v/>
      </c>
      <c r="U21" s="4" t="str">
        <f t="shared" si="1"/>
        <v/>
      </c>
      <c r="V21" s="4" t="str">
        <f>IF('Facility Information'!A53="","",'Facility Information'!C53)</f>
        <v/>
      </c>
      <c r="W21" s="4" t="str">
        <f>IF('Facility Information'!$A53="","",'Facility Information'!$A53)</f>
        <v/>
      </c>
      <c r="X21" s="4" t="str">
        <f>IF('Facility Information'!$B53="","",'Facility Information'!$B53)</f>
        <v/>
      </c>
      <c r="Y21" s="4" t="str">
        <f t="shared" si="3"/>
        <v/>
      </c>
      <c r="AA21" s="4" t="str">
        <f t="shared" si="4"/>
        <v/>
      </c>
      <c r="AD21" s="4" t="s">
        <v>355</v>
      </c>
      <c r="AE21" s="4" t="s">
        <v>193</v>
      </c>
      <c r="AG21" s="265" t="s">
        <v>1096</v>
      </c>
      <c r="AH21" s="4" t="s">
        <v>226</v>
      </c>
      <c r="AI21" s="4" t="s">
        <v>246</v>
      </c>
      <c r="AK21" s="4" t="str">
        <f t="shared" si="5"/>
        <v/>
      </c>
      <c r="AV21" s="4" t="s">
        <v>105</v>
      </c>
      <c r="CW21" s="4" t="str" cm="1">
        <f t="array" ref="CW21">IFERROR(IF(ROWS(AA$2:AA21)&gt;COUNTA($AA$1:$AA$52),"",INDEX($AA$1:$AA$52,SMALL(IF(AA$2:AA$52&lt;&gt;"",ROW(AA$2:AA$52)),ROWS(AA$2:AA21)))),"")</f>
        <v/>
      </c>
      <c r="CY21" s="4" t="str">
        <f>IF('VOC Speciation'!C37="","",'VOC Speciation'!C37)</f>
        <v/>
      </c>
      <c r="DB21" s="4" t="str">
        <f t="shared" si="0"/>
        <v/>
      </c>
      <c r="DC21" s="24" t="str">
        <f>IF('Facility Information'!E53="","",'Facility Information'!E53)</f>
        <v/>
      </c>
      <c r="DD21" s="24" t="str">
        <f>IF('Facility Information'!F53="","",'Facility Information'!F53)</f>
        <v/>
      </c>
      <c r="DE21" s="24" t="str">
        <f>IF('Facility Information'!G53="","",'Facility Information'!G53)</f>
        <v/>
      </c>
      <c r="DF21" s="24" t="str">
        <f>IF('Facility Information'!H53="","",'Facility Information'!H53)</f>
        <v/>
      </c>
      <c r="DG21" s="24" t="str">
        <f t="shared" si="2"/>
        <v/>
      </c>
    </row>
    <row r="22" spans="3:111" ht="28.5" x14ac:dyDescent="0.25">
      <c r="C22" s="4" t="s">
        <v>551</v>
      </c>
      <c r="P22" s="4" t="s">
        <v>81</v>
      </c>
      <c r="R22" s="4" t="s">
        <v>106</v>
      </c>
      <c r="S22" s="4" t="str">
        <f>IF('Facility Information'!$A54="","",'Facility Information'!$A54)</f>
        <v/>
      </c>
      <c r="T22" s="4" t="str">
        <f>IF('Facility Information'!$B54="","",'Facility Information'!$B54)</f>
        <v/>
      </c>
      <c r="U22" s="4" t="str">
        <f t="shared" si="1"/>
        <v/>
      </c>
      <c r="V22" s="4" t="str">
        <f>IF('Facility Information'!A54="","",'Facility Information'!C54)</f>
        <v/>
      </c>
      <c r="W22" s="4" t="str">
        <f>IF('Facility Information'!$A54="","",'Facility Information'!$A54)</f>
        <v/>
      </c>
      <c r="X22" s="4" t="str">
        <f>IF('Facility Information'!$B54="","",'Facility Information'!$B54)</f>
        <v/>
      </c>
      <c r="Y22" s="4" t="str">
        <f t="shared" si="3"/>
        <v/>
      </c>
      <c r="AA22" s="4" t="str">
        <f t="shared" si="4"/>
        <v/>
      </c>
      <c r="AD22" s="4" t="s">
        <v>356</v>
      </c>
      <c r="AE22" s="4" t="s">
        <v>194</v>
      </c>
      <c r="AG22" s="4" t="s">
        <v>211</v>
      </c>
      <c r="AH22" s="4" t="s">
        <v>228</v>
      </c>
      <c r="AI22" s="4" t="s">
        <v>265</v>
      </c>
      <c r="AK22" s="4" t="str">
        <f t="shared" si="5"/>
        <v/>
      </c>
      <c r="AV22" s="4" t="s">
        <v>106</v>
      </c>
      <c r="CW22" s="4" t="str" cm="1">
        <f t="array" ref="CW22">IFERROR(IF(ROWS(AA$2:AA22)&gt;COUNTA($AA$1:$AA$52),"",INDEX($AA$1:$AA$52,SMALL(IF(AA$2:AA$52&lt;&gt;"",ROW(AA$2:AA$52)),ROWS(AA$2:AA22)))),"")</f>
        <v/>
      </c>
      <c r="CY22" s="4" t="str">
        <f>IF('VOC Speciation'!C38="","",'VOC Speciation'!C38)</f>
        <v/>
      </c>
      <c r="DB22" s="4" t="str">
        <f t="shared" si="0"/>
        <v/>
      </c>
      <c r="DC22" s="24" t="str">
        <f>IF('Facility Information'!E54="","",'Facility Information'!E54)</f>
        <v/>
      </c>
      <c r="DD22" s="24" t="str">
        <f>IF('Facility Information'!F54="","",'Facility Information'!F54)</f>
        <v/>
      </c>
      <c r="DE22" s="24" t="str">
        <f>IF('Facility Information'!G54="","",'Facility Information'!G54)</f>
        <v/>
      </c>
      <c r="DF22" s="24" t="str">
        <f>IF('Facility Information'!H54="","",'Facility Information'!H54)</f>
        <v/>
      </c>
      <c r="DG22" s="24" t="str">
        <f t="shared" si="2"/>
        <v/>
      </c>
    </row>
    <row r="23" spans="3:111" ht="28.5" x14ac:dyDescent="0.25">
      <c r="C23" s="4" t="s">
        <v>541</v>
      </c>
      <c r="R23" s="4" t="s">
        <v>114</v>
      </c>
      <c r="S23" s="4" t="str">
        <f>IF('Facility Information'!$A55="","",'Facility Information'!$A55)</f>
        <v/>
      </c>
      <c r="T23" s="4" t="str">
        <f>IF('Facility Information'!$B55="","",'Facility Information'!$B55)</f>
        <v/>
      </c>
      <c r="U23" s="4" t="str">
        <f t="shared" si="1"/>
        <v/>
      </c>
      <c r="V23" s="4" t="str">
        <f>IF('Facility Information'!A55="","",'Facility Information'!C55)</f>
        <v/>
      </c>
      <c r="W23" s="4" t="str">
        <f>IF('Facility Information'!$A55="","",'Facility Information'!$A55)</f>
        <v/>
      </c>
      <c r="X23" s="4" t="str">
        <f>IF('Facility Information'!$B55="","",'Facility Information'!$B55)</f>
        <v/>
      </c>
      <c r="Y23" s="4" t="str">
        <f t="shared" si="3"/>
        <v/>
      </c>
      <c r="AA23" s="4" t="str">
        <f t="shared" si="4"/>
        <v/>
      </c>
      <c r="AD23" s="4" t="s">
        <v>357</v>
      </c>
      <c r="AE23" s="4" t="s">
        <v>195</v>
      </c>
      <c r="AG23" s="4" t="s">
        <v>212</v>
      </c>
      <c r="AH23" s="4" t="s">
        <v>230</v>
      </c>
      <c r="AI23" s="4" t="s">
        <v>285</v>
      </c>
      <c r="AK23" s="4" t="str">
        <f t="shared" si="5"/>
        <v/>
      </c>
      <c r="AV23" s="4" t="s">
        <v>114</v>
      </c>
      <c r="CW23" s="4" t="str" cm="1">
        <f t="array" ref="CW23">IFERROR(IF(ROWS(AA$2:AA23)&gt;COUNTA($AA$1:$AA$52),"",INDEX($AA$1:$AA$52,SMALL(IF(AA$2:AA$52&lt;&gt;"",ROW(AA$2:AA$52)),ROWS(AA$2:AA23)))),"")</f>
        <v/>
      </c>
      <c r="CY23" s="4" t="str">
        <f>IF('VOC Speciation'!C39="","",'VOC Speciation'!C39)</f>
        <v/>
      </c>
      <c r="DB23" s="4" t="str">
        <f t="shared" si="0"/>
        <v/>
      </c>
      <c r="DC23" s="24" t="str">
        <f>IF('Facility Information'!E55="","",'Facility Information'!E55)</f>
        <v/>
      </c>
      <c r="DD23" s="24" t="str">
        <f>IF('Facility Information'!F55="","",'Facility Information'!F55)</f>
        <v/>
      </c>
      <c r="DE23" s="24" t="str">
        <f>IF('Facility Information'!G55="","",'Facility Information'!G55)</f>
        <v/>
      </c>
      <c r="DF23" s="24" t="str">
        <f>IF('Facility Information'!H55="","",'Facility Information'!H55)</f>
        <v/>
      </c>
      <c r="DG23" s="24" t="str">
        <f t="shared" si="2"/>
        <v/>
      </c>
    </row>
    <row r="24" spans="3:111" ht="28.5" x14ac:dyDescent="0.25">
      <c r="C24" s="4" t="s">
        <v>542</v>
      </c>
      <c r="R24" s="4" t="s">
        <v>92</v>
      </c>
      <c r="S24" s="4" t="str">
        <f>IF('Facility Information'!$A56="","",'Facility Information'!$A56)</f>
        <v/>
      </c>
      <c r="T24" s="4" t="str">
        <f>IF('Facility Information'!$B56="","",'Facility Information'!$B56)</f>
        <v/>
      </c>
      <c r="U24" s="4" t="str">
        <f t="shared" si="1"/>
        <v/>
      </c>
      <c r="V24" s="4" t="str">
        <f>IF('Facility Information'!A56="","",'Facility Information'!C56)</f>
        <v/>
      </c>
      <c r="W24" s="4" t="str">
        <f>IF('Facility Information'!$A56="","",'Facility Information'!$A56)</f>
        <v/>
      </c>
      <c r="X24" s="4" t="str">
        <f>IF('Facility Information'!$B56="","",'Facility Information'!$B56)</f>
        <v/>
      </c>
      <c r="Y24" s="4" t="str">
        <f t="shared" si="3"/>
        <v/>
      </c>
      <c r="AA24" s="4" t="str">
        <f t="shared" si="4"/>
        <v/>
      </c>
      <c r="AD24" s="4" t="s">
        <v>358</v>
      </c>
      <c r="AE24" s="4" t="s">
        <v>196</v>
      </c>
      <c r="AG24" s="4" t="s">
        <v>213</v>
      </c>
      <c r="AH24" s="4" t="s">
        <v>233</v>
      </c>
      <c r="AI24" s="4" t="s">
        <v>286</v>
      </c>
      <c r="AK24" s="4" t="str">
        <f t="shared" si="5"/>
        <v/>
      </c>
      <c r="AV24" s="4" t="s">
        <v>92</v>
      </c>
      <c r="CW24" s="4" t="str" cm="1">
        <f t="array" ref="CW24">IFERROR(IF(ROWS(AA$2:AA24)&gt;COUNTA($AA$1:$AA$52),"",INDEX($AA$1:$AA$52,SMALL(IF(AA$2:AA$52&lt;&gt;"",ROW(AA$2:AA$52)),ROWS(AA$2:AA24)))),"")</f>
        <v/>
      </c>
      <c r="CY24" s="4" t="str">
        <f>IF('VOC Speciation'!C40="","",'VOC Speciation'!C40)</f>
        <v/>
      </c>
      <c r="DB24" s="4" t="str">
        <f t="shared" si="0"/>
        <v/>
      </c>
      <c r="DC24" s="24" t="str">
        <f>IF('Facility Information'!E56="","",'Facility Information'!E56)</f>
        <v/>
      </c>
      <c r="DD24" s="24" t="str">
        <f>IF('Facility Information'!F56="","",'Facility Information'!F56)</f>
        <v/>
      </c>
      <c r="DE24" s="24" t="str">
        <f>IF('Facility Information'!G56="","",'Facility Information'!G56)</f>
        <v/>
      </c>
      <c r="DF24" s="24" t="str">
        <f>IF('Facility Information'!H56="","",'Facility Information'!H56)</f>
        <v/>
      </c>
      <c r="DG24" s="24" t="str">
        <f t="shared" si="2"/>
        <v/>
      </c>
    </row>
    <row r="25" spans="3:111" ht="28.5" x14ac:dyDescent="0.25">
      <c r="C25" s="4" t="s">
        <v>552</v>
      </c>
      <c r="R25" s="4" t="s">
        <v>407</v>
      </c>
      <c r="S25" s="4" t="str">
        <f>IF('Facility Information'!$A57="","",'Facility Information'!$A57)</f>
        <v/>
      </c>
      <c r="T25" s="4" t="str">
        <f>IF('Facility Information'!$B57="","",'Facility Information'!$B57)</f>
        <v/>
      </c>
      <c r="U25" s="4" t="str">
        <f t="shared" si="1"/>
        <v/>
      </c>
      <c r="V25" s="4" t="str">
        <f>IF('Facility Information'!A57="","",'Facility Information'!C57)</f>
        <v/>
      </c>
      <c r="W25" s="4" t="str">
        <f>IF('Facility Information'!$A57="","",'Facility Information'!$A57)</f>
        <v/>
      </c>
      <c r="X25" s="4" t="str">
        <f>IF('Facility Information'!$B57="","",'Facility Information'!$B57)</f>
        <v/>
      </c>
      <c r="Y25" s="4" t="str">
        <f t="shared" si="3"/>
        <v/>
      </c>
      <c r="AA25" s="4" t="str">
        <f t="shared" si="4"/>
        <v/>
      </c>
      <c r="AE25" s="4" t="s">
        <v>197</v>
      </c>
      <c r="AG25" s="265" t="s">
        <v>1097</v>
      </c>
      <c r="AI25" s="4" t="s">
        <v>287</v>
      </c>
      <c r="AK25" s="4" t="str">
        <f t="shared" si="5"/>
        <v/>
      </c>
      <c r="AV25" s="4" t="s">
        <v>407</v>
      </c>
      <c r="CW25" s="4" t="str" cm="1">
        <f t="array" ref="CW25">IFERROR(IF(ROWS(AA$2:AA25)&gt;COUNTA($AA$1:$AA$52),"",INDEX($AA$1:$AA$52,SMALL(IF(AA$2:AA$52&lt;&gt;"",ROW(AA$2:AA$52)),ROWS(AA$2:AA25)))),"")</f>
        <v/>
      </c>
      <c r="CY25" s="4" t="str">
        <f>IF('VOC Speciation'!C41="","",'VOC Speciation'!C41)</f>
        <v/>
      </c>
      <c r="DB25" s="4" t="str">
        <f t="shared" si="0"/>
        <v/>
      </c>
      <c r="DC25" s="24" t="str">
        <f>IF('Facility Information'!E57="","",'Facility Information'!E57)</f>
        <v/>
      </c>
      <c r="DD25" s="24" t="str">
        <f>IF('Facility Information'!F57="","",'Facility Information'!F57)</f>
        <v/>
      </c>
      <c r="DE25" s="24" t="str">
        <f>IF('Facility Information'!G57="","",'Facility Information'!G57)</f>
        <v/>
      </c>
      <c r="DF25" s="24" t="str">
        <f>IF('Facility Information'!H57="","",'Facility Information'!H57)</f>
        <v/>
      </c>
      <c r="DG25" s="24" t="str">
        <f t="shared" si="2"/>
        <v/>
      </c>
    </row>
    <row r="26" spans="3:111" ht="28.5" x14ac:dyDescent="0.25">
      <c r="C26" s="4" t="s">
        <v>543</v>
      </c>
      <c r="R26" s="4" t="s">
        <v>107</v>
      </c>
      <c r="S26" s="4" t="str">
        <f>IF('Facility Information'!$A58="","",'Facility Information'!$A58)</f>
        <v/>
      </c>
      <c r="T26" s="4" t="str">
        <f>IF('Facility Information'!$B58="","",'Facility Information'!$B58)</f>
        <v/>
      </c>
      <c r="U26" s="4" t="str">
        <f t="shared" si="1"/>
        <v/>
      </c>
      <c r="V26" s="4" t="str">
        <f>IF('Facility Information'!A58="","",'Facility Information'!C58)</f>
        <v/>
      </c>
      <c r="W26" s="4" t="str">
        <f>IF('Facility Information'!$A58="","",'Facility Information'!$A58)</f>
        <v/>
      </c>
      <c r="X26" s="4" t="str">
        <f>IF('Facility Information'!$B58="","",'Facility Information'!$B58)</f>
        <v/>
      </c>
      <c r="Y26" s="4" t="str">
        <f t="shared" si="3"/>
        <v/>
      </c>
      <c r="AA26" s="4" t="str">
        <f t="shared" si="4"/>
        <v/>
      </c>
      <c r="AE26" s="4" t="s">
        <v>198</v>
      </c>
      <c r="AG26" s="4" t="s">
        <v>214</v>
      </c>
      <c r="AI26" s="4" t="s">
        <v>208</v>
      </c>
      <c r="AK26" s="4" t="str">
        <f t="shared" si="5"/>
        <v/>
      </c>
      <c r="AV26" s="4" t="s">
        <v>107</v>
      </c>
      <c r="CW26" s="4" t="str" cm="1">
        <f t="array" ref="CW26">IFERROR(IF(ROWS(AA$2:AA26)&gt;COUNTA($AA$1:$AA$52),"",INDEX($AA$1:$AA$52,SMALL(IF(AA$2:AA$52&lt;&gt;"",ROW(AA$2:AA$52)),ROWS(AA$2:AA26)))),"")</f>
        <v/>
      </c>
      <c r="CY26" s="4" t="str">
        <f>IF('VOC Speciation'!C42="","",'VOC Speciation'!C42)</f>
        <v/>
      </c>
      <c r="DB26" s="4" t="str">
        <f t="shared" si="0"/>
        <v/>
      </c>
      <c r="DC26" s="24" t="str">
        <f>IF('Facility Information'!E58="","",'Facility Information'!E58)</f>
        <v/>
      </c>
      <c r="DD26" s="24" t="str">
        <f>IF('Facility Information'!F58="","",'Facility Information'!F58)</f>
        <v/>
      </c>
      <c r="DE26" s="24" t="str">
        <f>IF('Facility Information'!G58="","",'Facility Information'!G58)</f>
        <v/>
      </c>
      <c r="DF26" s="24" t="str">
        <f>IF('Facility Information'!H58="","",'Facility Information'!H58)</f>
        <v/>
      </c>
      <c r="DG26" s="24" t="str">
        <f t="shared" si="2"/>
        <v/>
      </c>
    </row>
    <row r="27" spans="3:111" ht="28.5" x14ac:dyDescent="0.25">
      <c r="C27" s="4" t="s">
        <v>576</v>
      </c>
      <c r="R27" s="4" t="s">
        <v>478</v>
      </c>
      <c r="S27" s="4" t="str">
        <f>IF('Facility Information'!$A59="","",'Facility Information'!$A59)</f>
        <v/>
      </c>
      <c r="T27" s="4" t="str">
        <f>IF('Facility Information'!$B59="","",'Facility Information'!$B59)</f>
        <v/>
      </c>
      <c r="U27" s="4" t="str">
        <f t="shared" si="1"/>
        <v/>
      </c>
      <c r="V27" s="4" t="str">
        <f>IF('Facility Information'!A59="","",'Facility Information'!C59)</f>
        <v/>
      </c>
      <c r="W27" s="4" t="str">
        <f>IF('Facility Information'!$A59="","",'Facility Information'!$A59)</f>
        <v/>
      </c>
      <c r="X27" s="4" t="str">
        <f>IF('Facility Information'!$B59="","",'Facility Information'!$B59)</f>
        <v/>
      </c>
      <c r="Y27" s="4" t="str">
        <f t="shared" si="3"/>
        <v/>
      </c>
      <c r="AA27" s="4" t="str">
        <f t="shared" si="4"/>
        <v/>
      </c>
      <c r="AE27" s="4" t="s">
        <v>406</v>
      </c>
      <c r="AG27" s="265" t="s">
        <v>1098</v>
      </c>
      <c r="AI27" s="4" t="s">
        <v>232</v>
      </c>
      <c r="AK27" s="4" t="str">
        <f t="shared" si="5"/>
        <v/>
      </c>
      <c r="AV27" s="4" t="s">
        <v>478</v>
      </c>
      <c r="CW27" s="4" t="str" cm="1">
        <f t="array" ref="CW27">IFERROR(IF(ROWS(AA$2:AA27)&gt;COUNTA($AA$1:$AA$52),"",INDEX($AA$1:$AA$52,SMALL(IF(AA$2:AA$52&lt;&gt;"",ROW(AA$2:AA$52)),ROWS(AA$2:AA27)))),"")</f>
        <v/>
      </c>
      <c r="CY27" s="4" t="str">
        <f>IF('VOC Speciation'!C43="","",'VOC Speciation'!C43)</f>
        <v/>
      </c>
      <c r="DB27" s="4" t="str">
        <f t="shared" si="0"/>
        <v/>
      </c>
      <c r="DC27" s="24" t="str">
        <f>IF('Facility Information'!E59="","",'Facility Information'!E59)</f>
        <v/>
      </c>
      <c r="DD27" s="24" t="str">
        <f>IF('Facility Information'!F59="","",'Facility Information'!F59)</f>
        <v/>
      </c>
      <c r="DE27" s="24" t="str">
        <f>IF('Facility Information'!G59="","",'Facility Information'!G59)</f>
        <v/>
      </c>
      <c r="DF27" s="24" t="str">
        <f>IF('Facility Information'!H59="","",'Facility Information'!H59)</f>
        <v/>
      </c>
      <c r="DG27" s="24" t="str">
        <f t="shared" si="2"/>
        <v/>
      </c>
    </row>
    <row r="28" spans="3:111" ht="28.5" x14ac:dyDescent="0.25">
      <c r="C28" s="4" t="s">
        <v>534</v>
      </c>
      <c r="R28" s="4" t="s">
        <v>429</v>
      </c>
      <c r="S28" s="4" t="str">
        <f>IF('Facility Information'!$A60="","",'Facility Information'!$A60)</f>
        <v/>
      </c>
      <c r="T28" s="4" t="str">
        <f>IF('Facility Information'!$B60="","",'Facility Information'!$B60)</f>
        <v/>
      </c>
      <c r="U28" s="4" t="str">
        <f t="shared" si="1"/>
        <v/>
      </c>
      <c r="V28" s="4" t="str">
        <f>IF('Facility Information'!A60="","",'Facility Information'!C60)</f>
        <v/>
      </c>
      <c r="W28" s="4" t="str">
        <f>IF('Facility Information'!$A60="","",'Facility Information'!$A60)</f>
        <v/>
      </c>
      <c r="X28" s="4" t="str">
        <f>IF('Facility Information'!$B60="","",'Facility Information'!$B60)</f>
        <v/>
      </c>
      <c r="Y28" s="4" t="str">
        <f t="shared" si="3"/>
        <v/>
      </c>
      <c r="AA28" s="4" t="str">
        <f t="shared" si="4"/>
        <v/>
      </c>
      <c r="AE28" s="4" t="s">
        <v>199</v>
      </c>
      <c r="AG28" s="265" t="s">
        <v>1099</v>
      </c>
      <c r="AI28" s="4" t="s">
        <v>288</v>
      </c>
      <c r="AK28" s="4" t="str">
        <f t="shared" si="5"/>
        <v/>
      </c>
      <c r="AV28" s="4" t="s">
        <v>429</v>
      </c>
      <c r="CW28" s="4" t="str" cm="1">
        <f t="array" ref="CW28">IFERROR(IF(ROWS(AA$2:AA28)&gt;COUNTA($AA$1:$AA$52),"",INDEX($AA$1:$AA$52,SMALL(IF(AA$2:AA$52&lt;&gt;"",ROW(AA$2:AA$52)),ROWS(AA$2:AA28)))),"")</f>
        <v/>
      </c>
      <c r="CY28" s="4" t="str">
        <f>IF('VOC Speciation'!C44="","",'VOC Speciation'!C44)</f>
        <v/>
      </c>
      <c r="DB28" s="4" t="str">
        <f t="shared" si="0"/>
        <v/>
      </c>
      <c r="DC28" s="24" t="str">
        <f>IF('Facility Information'!E60="","",'Facility Information'!E60)</f>
        <v/>
      </c>
      <c r="DD28" s="24" t="str">
        <f>IF('Facility Information'!F60="","",'Facility Information'!F60)</f>
        <v/>
      </c>
      <c r="DE28" s="24" t="str">
        <f>IF('Facility Information'!G60="","",'Facility Information'!G60)</f>
        <v/>
      </c>
      <c r="DF28" s="24" t="str">
        <f>IF('Facility Information'!H60="","",'Facility Information'!H60)</f>
        <v/>
      </c>
      <c r="DG28" s="24" t="str">
        <f t="shared" si="2"/>
        <v/>
      </c>
    </row>
    <row r="29" spans="3:111" ht="28.5" x14ac:dyDescent="0.25">
      <c r="C29" s="4" t="s">
        <v>544</v>
      </c>
      <c r="R29" s="4" t="s">
        <v>84</v>
      </c>
      <c r="S29" s="4" t="str">
        <f>IF('Facility Information'!$A61="","",'Facility Information'!$A61)</f>
        <v/>
      </c>
      <c r="T29" s="4" t="str">
        <f>IF('Facility Information'!$B61="","",'Facility Information'!$B61)</f>
        <v/>
      </c>
      <c r="U29" s="4" t="str">
        <f t="shared" si="1"/>
        <v/>
      </c>
      <c r="V29" s="4" t="str">
        <f>IF('Facility Information'!A61="","",'Facility Information'!C61)</f>
        <v/>
      </c>
      <c r="W29" s="4" t="str">
        <f>IF('Facility Information'!$A61="","",'Facility Information'!$A61)</f>
        <v/>
      </c>
      <c r="X29" s="4" t="str">
        <f>IF('Facility Information'!$B61="","",'Facility Information'!$B61)</f>
        <v/>
      </c>
      <c r="Y29" s="4" t="str">
        <f t="shared" si="3"/>
        <v/>
      </c>
      <c r="AA29" s="4" t="str">
        <f t="shared" si="4"/>
        <v/>
      </c>
      <c r="AE29" s="4" t="s">
        <v>200</v>
      </c>
      <c r="AG29" s="4" t="s">
        <v>215</v>
      </c>
      <c r="AI29" s="4" t="s">
        <v>266</v>
      </c>
      <c r="AK29" s="4" t="str">
        <f t="shared" si="5"/>
        <v/>
      </c>
      <c r="AV29" s="4" t="s">
        <v>84</v>
      </c>
      <c r="CW29" s="4" t="str" cm="1">
        <f t="array" ref="CW29">IFERROR(IF(ROWS(AA$2:AA29)&gt;COUNTA($AA$1:$AA$52),"",INDEX($AA$1:$AA$52,SMALL(IF(AA$2:AA$52&lt;&gt;"",ROW(AA$2:AA$52)),ROWS(AA$2:AA29)))),"")</f>
        <v/>
      </c>
      <c r="CY29" s="4" t="str">
        <f>IF('VOC Speciation'!C45="","",'VOC Speciation'!C45)</f>
        <v/>
      </c>
      <c r="DB29" s="4" t="str">
        <f t="shared" si="0"/>
        <v/>
      </c>
      <c r="DC29" s="24" t="str">
        <f>IF('Facility Information'!E61="","",'Facility Information'!E61)</f>
        <v/>
      </c>
      <c r="DD29" s="24" t="str">
        <f>IF('Facility Information'!F61="","",'Facility Information'!F61)</f>
        <v/>
      </c>
      <c r="DE29" s="24" t="str">
        <f>IF('Facility Information'!G61="","",'Facility Information'!G61)</f>
        <v/>
      </c>
      <c r="DF29" s="24" t="str">
        <f>IF('Facility Information'!H61="","",'Facility Information'!H61)</f>
        <v/>
      </c>
      <c r="DG29" s="24" t="str">
        <f t="shared" si="2"/>
        <v/>
      </c>
    </row>
    <row r="30" spans="3:111" ht="28.5" x14ac:dyDescent="0.25">
      <c r="R30" s="4" t="s">
        <v>86</v>
      </c>
      <c r="S30" s="4" t="str">
        <f>IF('Facility Information'!$A62="","",'Facility Information'!$A62)</f>
        <v/>
      </c>
      <c r="T30" s="4" t="str">
        <f>IF('Facility Information'!$B62="","",'Facility Information'!$B62)</f>
        <v/>
      </c>
      <c r="U30" s="4" t="str">
        <f t="shared" si="1"/>
        <v/>
      </c>
      <c r="V30" s="4" t="str">
        <f>IF('Facility Information'!A62="","",'Facility Information'!C62)</f>
        <v/>
      </c>
      <c r="W30" s="4" t="str">
        <f>IF('Facility Information'!$A62="","",'Facility Information'!$A62)</f>
        <v/>
      </c>
      <c r="X30" s="4" t="str">
        <f>IF('Facility Information'!$B62="","",'Facility Information'!$B62)</f>
        <v/>
      </c>
      <c r="Y30" s="4" t="str">
        <f t="shared" si="3"/>
        <v/>
      </c>
      <c r="AA30" s="4" t="str">
        <f t="shared" si="4"/>
        <v/>
      </c>
      <c r="AE30" s="4" t="s">
        <v>201</v>
      </c>
      <c r="AG30" s="4" t="s">
        <v>1108</v>
      </c>
      <c r="AI30" s="4" t="s">
        <v>289</v>
      </c>
      <c r="AK30" s="4" t="str">
        <f t="shared" si="5"/>
        <v/>
      </c>
      <c r="AV30" s="4" t="s">
        <v>86</v>
      </c>
      <c r="CW30" s="4" t="str" cm="1">
        <f t="array" ref="CW30">IFERROR(IF(ROWS(AA$2:AA30)&gt;COUNTA($AA$1:$AA$52),"",INDEX($AA$1:$AA$52,SMALL(IF(AA$2:AA$52&lt;&gt;"",ROW(AA$2:AA$52)),ROWS(AA$2:AA30)))),"")</f>
        <v/>
      </c>
      <c r="CY30" s="4" t="str">
        <f>IF('VOC Speciation'!C46="","",'VOC Speciation'!C46)</f>
        <v/>
      </c>
      <c r="DB30" s="4" t="str">
        <f t="shared" si="0"/>
        <v/>
      </c>
      <c r="DC30" s="24" t="str">
        <f>IF('Facility Information'!E62="","",'Facility Information'!E62)</f>
        <v/>
      </c>
      <c r="DD30" s="24" t="str">
        <f>IF('Facility Information'!F62="","",'Facility Information'!F62)</f>
        <v/>
      </c>
      <c r="DE30" s="24" t="str">
        <f>IF('Facility Information'!G62="","",'Facility Information'!G62)</f>
        <v/>
      </c>
      <c r="DF30" s="24" t="str">
        <f>IF('Facility Information'!H62="","",'Facility Information'!H62)</f>
        <v/>
      </c>
      <c r="DG30" s="24" t="str">
        <f t="shared" si="2"/>
        <v/>
      </c>
    </row>
    <row r="31" spans="3:111" ht="28.5" x14ac:dyDescent="0.25">
      <c r="R31" s="4" t="s">
        <v>677</v>
      </c>
      <c r="S31" s="4" t="str">
        <f>IF('Facility Information'!$A63="","",'Facility Information'!$A63)</f>
        <v/>
      </c>
      <c r="T31" s="4" t="str">
        <f>IF('Facility Information'!$B63="","",'Facility Information'!$B63)</f>
        <v/>
      </c>
      <c r="U31" s="4" t="str">
        <f t="shared" si="1"/>
        <v/>
      </c>
      <c r="V31" s="4" t="str">
        <f>IF('Facility Information'!A63="","",'Facility Information'!C63)</f>
        <v/>
      </c>
      <c r="W31" s="4" t="str">
        <f>IF('Facility Information'!$A63="","",'Facility Information'!$A63)</f>
        <v/>
      </c>
      <c r="X31" s="4" t="str">
        <f>IF('Facility Information'!$B63="","",'Facility Information'!$B63)</f>
        <v/>
      </c>
      <c r="Y31" s="4" t="str">
        <f t="shared" si="3"/>
        <v/>
      </c>
      <c r="AA31" s="4" t="str">
        <f t="shared" si="4"/>
        <v/>
      </c>
      <c r="AE31" s="4" t="s">
        <v>202</v>
      </c>
      <c r="AG31" s="4" t="s">
        <v>216</v>
      </c>
      <c r="AI31" s="4" t="s">
        <v>290</v>
      </c>
      <c r="AK31" s="4" t="str">
        <f t="shared" si="5"/>
        <v/>
      </c>
      <c r="AV31" s="4" t="s">
        <v>677</v>
      </c>
      <c r="CW31" s="4" t="str" cm="1">
        <f t="array" ref="CW31">IFERROR(IF(ROWS(AA$2:AA31)&gt;COUNTA($AA$1:$AA$52),"",INDEX($AA$1:$AA$52,SMALL(IF(AA$2:AA$52&lt;&gt;"",ROW(AA$2:AA$52)),ROWS(AA$2:AA31)))),"")</f>
        <v/>
      </c>
      <c r="CY31" s="4" t="str">
        <f>IF('VOC Speciation'!C47="","",'VOC Speciation'!C47)</f>
        <v/>
      </c>
      <c r="DB31" s="4" t="str">
        <f t="shared" si="0"/>
        <v/>
      </c>
      <c r="DC31" s="24" t="str">
        <f>IF('Facility Information'!E63="","",'Facility Information'!E63)</f>
        <v/>
      </c>
      <c r="DD31" s="24" t="str">
        <f>IF('Facility Information'!F63="","",'Facility Information'!F63)</f>
        <v/>
      </c>
      <c r="DE31" s="24" t="str">
        <f>IF('Facility Information'!G63="","",'Facility Information'!G63)</f>
        <v/>
      </c>
      <c r="DF31" s="24" t="str">
        <f>IF('Facility Information'!H63="","",'Facility Information'!H63)</f>
        <v/>
      </c>
      <c r="DG31" s="24" t="str">
        <f t="shared" si="2"/>
        <v/>
      </c>
    </row>
    <row r="32" spans="3:111" ht="28.5" x14ac:dyDescent="0.25">
      <c r="R32" s="4" t="s">
        <v>481</v>
      </c>
      <c r="S32" s="4" t="str">
        <f>IF('Facility Information'!$A64="","",'Facility Information'!$A64)</f>
        <v/>
      </c>
      <c r="T32" s="4" t="str">
        <f>IF('Facility Information'!$B64="","",'Facility Information'!$B64)</f>
        <v/>
      </c>
      <c r="U32" s="4" t="str">
        <f t="shared" si="1"/>
        <v/>
      </c>
      <c r="V32" s="4" t="str">
        <f>IF('Facility Information'!A64="","",'Facility Information'!C64)</f>
        <v/>
      </c>
      <c r="W32" s="4" t="str">
        <f>IF('Facility Information'!$A64="","",'Facility Information'!$A64)</f>
        <v/>
      </c>
      <c r="X32" s="4" t="str">
        <f>IF('Facility Information'!$B64="","",'Facility Information'!$B64)</f>
        <v/>
      </c>
      <c r="Y32" s="4" t="str">
        <f t="shared" si="3"/>
        <v/>
      </c>
      <c r="AA32" s="4" t="str">
        <f t="shared" si="4"/>
        <v/>
      </c>
      <c r="AG32" s="265" t="s">
        <v>217</v>
      </c>
      <c r="AI32" s="4" t="s">
        <v>291</v>
      </c>
      <c r="AK32" s="4" t="str">
        <f t="shared" si="5"/>
        <v/>
      </c>
      <c r="AV32" s="4" t="s">
        <v>481</v>
      </c>
      <c r="CW32" s="4" t="str" cm="1">
        <f t="array" ref="CW32">IFERROR(IF(ROWS(AA$2:AA32)&gt;COUNTA($AA$1:$AA$52),"",INDEX($AA$1:$AA$52,SMALL(IF(AA$2:AA$52&lt;&gt;"",ROW(AA$2:AA$52)),ROWS(AA$2:AA32)))),"")</f>
        <v/>
      </c>
      <c r="CY32" s="4" t="str">
        <f>IF('VOC Speciation'!C48="","",'VOC Speciation'!C48)</f>
        <v/>
      </c>
      <c r="DB32" s="4" t="str">
        <f t="shared" si="0"/>
        <v/>
      </c>
      <c r="DC32" s="24" t="str">
        <f>IF('Facility Information'!E64="","",'Facility Information'!E64)</f>
        <v/>
      </c>
      <c r="DD32" s="24" t="str">
        <f>IF('Facility Information'!F64="","",'Facility Information'!F64)</f>
        <v/>
      </c>
      <c r="DE32" s="24" t="str">
        <f>IF('Facility Information'!G64="","",'Facility Information'!G64)</f>
        <v/>
      </c>
      <c r="DF32" s="24" t="str">
        <f>IF('Facility Information'!H64="","",'Facility Information'!H64)</f>
        <v/>
      </c>
      <c r="DG32" s="24" t="str">
        <f t="shared" si="2"/>
        <v/>
      </c>
    </row>
    <row r="33" spans="1:111" ht="15" x14ac:dyDescent="0.25">
      <c r="A33" s="117" t="s">
        <v>661</v>
      </c>
      <c r="B33" s="117" t="s">
        <v>662</v>
      </c>
      <c r="C33" s="117"/>
      <c r="R33" s="4" t="s">
        <v>482</v>
      </c>
      <c r="S33" s="4" t="str">
        <f>IF('Facility Information'!$A65="","",'Facility Information'!$A65)</f>
        <v/>
      </c>
      <c r="T33" s="4" t="str">
        <f>IF('Facility Information'!$B65="","",'Facility Information'!$B65)</f>
        <v/>
      </c>
      <c r="U33" s="4" t="str">
        <f t="shared" si="1"/>
        <v/>
      </c>
      <c r="V33" s="4" t="str">
        <f>IF('Facility Information'!A65="","",'Facility Information'!C65)</f>
        <v/>
      </c>
      <c r="W33" s="4" t="str">
        <f>IF('Facility Information'!$A65="","",'Facility Information'!$A65)</f>
        <v/>
      </c>
      <c r="X33" s="4" t="str">
        <f>IF('Facility Information'!$B65="","",'Facility Information'!$B65)</f>
        <v/>
      </c>
      <c r="Y33" s="4" t="str">
        <f t="shared" si="3"/>
        <v/>
      </c>
      <c r="AA33" s="4" t="str">
        <f t="shared" si="4"/>
        <v/>
      </c>
      <c r="AG33" s="4" t="s">
        <v>1100</v>
      </c>
      <c r="AI33" s="265" t="s">
        <v>209</v>
      </c>
      <c r="AK33" s="4" t="str">
        <f t="shared" si="5"/>
        <v/>
      </c>
      <c r="AV33" s="4" t="s">
        <v>482</v>
      </c>
      <c r="CW33" s="4" t="str" cm="1">
        <f t="array" ref="CW33">IFERROR(IF(ROWS(AA$2:AA33)&gt;COUNTA($AA$1:$AA$52),"",INDEX($AA$1:$AA$52,SMALL(IF(AA$2:AA$52&lt;&gt;"",ROW(AA$2:AA$52)),ROWS(AA$2:AA33)))),"")</f>
        <v/>
      </c>
      <c r="CY33" s="4" t="str">
        <f>IF('VOC Speciation'!C49="","",'VOC Speciation'!C49)</f>
        <v/>
      </c>
      <c r="DB33" s="4" t="str">
        <f t="shared" si="0"/>
        <v/>
      </c>
      <c r="DC33" s="24" t="str">
        <f>IF('Facility Information'!E65="","",'Facility Information'!E65)</f>
        <v/>
      </c>
      <c r="DD33" s="24" t="str">
        <f>IF('Facility Information'!F65="","",'Facility Information'!F65)</f>
        <v/>
      </c>
      <c r="DE33" s="24" t="str">
        <f>IF('Facility Information'!G65="","",'Facility Information'!G65)</f>
        <v/>
      </c>
      <c r="DF33" s="24" t="str">
        <f>IF('Facility Information'!H65="","",'Facility Information'!H65)</f>
        <v/>
      </c>
      <c r="DG33" s="24" t="str">
        <f t="shared" si="2"/>
        <v/>
      </c>
    </row>
    <row r="34" spans="1:111" ht="28.5" x14ac:dyDescent="0.25">
      <c r="A34" s="117"/>
      <c r="B34" s="117"/>
      <c r="C34" s="117"/>
      <c r="R34" s="4" t="s">
        <v>479</v>
      </c>
      <c r="S34" s="4" t="str">
        <f>IF('Facility Information'!$A66="","",'Facility Information'!$A66)</f>
        <v/>
      </c>
      <c r="T34" s="4" t="str">
        <f>IF('Facility Information'!$B66="","",'Facility Information'!$B66)</f>
        <v/>
      </c>
      <c r="U34" s="4" t="str">
        <f t="shared" si="1"/>
        <v/>
      </c>
      <c r="V34" s="4" t="str">
        <f>IF('Facility Information'!A66="","",'Facility Information'!C66)</f>
        <v/>
      </c>
      <c r="W34" s="4" t="str">
        <f>IF('Facility Information'!$A66="","",'Facility Information'!$A66)</f>
        <v/>
      </c>
      <c r="X34" s="4" t="str">
        <f>IF('Facility Information'!$B66="","",'Facility Information'!$B66)</f>
        <v/>
      </c>
      <c r="Y34" s="4" t="str">
        <f t="shared" si="3"/>
        <v/>
      </c>
      <c r="AA34" s="4" t="str">
        <f t="shared" si="4"/>
        <v/>
      </c>
      <c r="AG34" s="4" t="s">
        <v>218</v>
      </c>
      <c r="AI34" s="4" t="s">
        <v>267</v>
      </c>
      <c r="AK34" s="4" t="str">
        <f t="shared" si="5"/>
        <v/>
      </c>
      <c r="AV34" s="4" t="s">
        <v>479</v>
      </c>
      <c r="CW34" s="4" t="str" cm="1">
        <f t="array" ref="CW34">IFERROR(IF(ROWS(AA$2:AA34)&gt;COUNTA($AA$1:$AA$52),"",INDEX($AA$1:$AA$52,SMALL(IF(AA$2:AA$52&lt;&gt;"",ROW(AA$2:AA$52)),ROWS(AA$2:AA34)))),"")</f>
        <v/>
      </c>
      <c r="CY34" s="4" t="str">
        <f>IF('VOC Speciation'!C50="","",'VOC Speciation'!C50)</f>
        <v/>
      </c>
      <c r="DB34" s="4" t="str">
        <f t="shared" ref="DB34:DB51" si="6">IF(U34="","",U34)</f>
        <v/>
      </c>
      <c r="DC34" s="24" t="str">
        <f>IF('Facility Information'!E66="","",'Facility Information'!E66)</f>
        <v/>
      </c>
      <c r="DD34" s="24" t="str">
        <f>IF('Facility Information'!F66="","",'Facility Information'!F66)</f>
        <v/>
      </c>
      <c r="DE34" s="24" t="str">
        <f>IF('Facility Information'!G66="","",'Facility Information'!G66)</f>
        <v/>
      </c>
      <c r="DF34" s="24" t="str">
        <f>IF('Facility Information'!H66="","",'Facility Information'!H66)</f>
        <v/>
      </c>
      <c r="DG34" s="24" t="str">
        <f t="shared" si="2"/>
        <v/>
      </c>
    </row>
    <row r="35" spans="1:111" ht="28.5" x14ac:dyDescent="0.25">
      <c r="A35" s="4" t="s">
        <v>546</v>
      </c>
      <c r="B35" s="4">
        <v>2017</v>
      </c>
      <c r="R35" s="4" t="s">
        <v>83</v>
      </c>
      <c r="S35" s="4" t="str">
        <f>IF('Facility Information'!$A67="","",'Facility Information'!$A67)</f>
        <v/>
      </c>
      <c r="T35" s="4" t="str">
        <f>IF('Facility Information'!$B67="","",'Facility Information'!$B67)</f>
        <v/>
      </c>
      <c r="U35" s="4" t="str">
        <f t="shared" si="1"/>
        <v/>
      </c>
      <c r="V35" s="4" t="str">
        <f>IF('Facility Information'!A67="","",'Facility Information'!C67)</f>
        <v/>
      </c>
      <c r="W35" s="4" t="str">
        <f>IF('Facility Information'!$A67="","",'Facility Information'!$A67)</f>
        <v/>
      </c>
      <c r="X35" s="4" t="str">
        <f>IF('Facility Information'!$B67="","",'Facility Information'!$B67)</f>
        <v/>
      </c>
      <c r="Y35" s="4" t="str">
        <f t="shared" si="3"/>
        <v/>
      </c>
      <c r="AA35" s="4" t="str">
        <f t="shared" si="4"/>
        <v/>
      </c>
      <c r="AG35" s="4" t="s">
        <v>220</v>
      </c>
      <c r="AI35" s="4" t="s">
        <v>292</v>
      </c>
      <c r="AK35" s="4" t="str">
        <f t="shared" si="5"/>
        <v/>
      </c>
      <c r="AV35" s="4" t="s">
        <v>83</v>
      </c>
      <c r="CW35" s="4" t="str" cm="1">
        <f t="array" ref="CW35">IFERROR(IF(ROWS(AA$2:AA35)&gt;COUNTA($AA$1:$AA$52),"",INDEX($AA$1:$AA$52,SMALL(IF(AA$2:AA$52&lt;&gt;"",ROW(AA$2:AA$52)),ROWS(AA$2:AA35)))),"")</f>
        <v/>
      </c>
      <c r="CY35" s="4" t="str">
        <f>IF('VOC Speciation'!C51="","",'VOC Speciation'!C51)</f>
        <v/>
      </c>
      <c r="DB35" s="4" t="str">
        <f t="shared" si="6"/>
        <v/>
      </c>
      <c r="DC35" s="24" t="str">
        <f>IF('Facility Information'!E67="","",'Facility Information'!E67)</f>
        <v/>
      </c>
      <c r="DD35" s="24" t="str">
        <f>IF('Facility Information'!F67="","",'Facility Information'!F67)</f>
        <v/>
      </c>
      <c r="DE35" s="24" t="str">
        <f>IF('Facility Information'!G67="","",'Facility Information'!G67)</f>
        <v/>
      </c>
      <c r="DF35" s="24" t="str">
        <f>IF('Facility Information'!H67="","",'Facility Information'!H67)</f>
        <v/>
      </c>
      <c r="DG35" s="24" t="str">
        <f t="shared" si="2"/>
        <v/>
      </c>
    </row>
    <row r="36" spans="1:111" ht="28.5" x14ac:dyDescent="0.25">
      <c r="A36" s="265" t="s">
        <v>377</v>
      </c>
      <c r="B36" s="4">
        <v>2017</v>
      </c>
      <c r="R36" s="4" t="s">
        <v>108</v>
      </c>
      <c r="S36" s="4" t="str">
        <f>IF('Facility Information'!$A68="","",'Facility Information'!$A68)</f>
        <v/>
      </c>
      <c r="T36" s="4" t="str">
        <f>IF('Facility Information'!$B68="","",'Facility Information'!$B68)</f>
        <v/>
      </c>
      <c r="U36" s="4" t="str">
        <f t="shared" si="1"/>
        <v/>
      </c>
      <c r="V36" s="4" t="str">
        <f>IF('Facility Information'!A68="","",'Facility Information'!C68)</f>
        <v/>
      </c>
      <c r="W36" s="4" t="str">
        <f>IF('Facility Information'!$A68="","",'Facility Information'!$A68)</f>
        <v/>
      </c>
      <c r="X36" s="4" t="str">
        <f>IF('Facility Information'!$B68="","",'Facility Information'!$B68)</f>
        <v/>
      </c>
      <c r="Y36" s="4" t="str">
        <f t="shared" si="3"/>
        <v/>
      </c>
      <c r="AA36" s="4" t="str">
        <f t="shared" si="4"/>
        <v/>
      </c>
      <c r="AG36" s="4" t="s">
        <v>219</v>
      </c>
      <c r="AI36" s="4" t="s">
        <v>293</v>
      </c>
      <c r="AK36" s="4" t="str">
        <f t="shared" si="5"/>
        <v/>
      </c>
      <c r="AV36" s="4" t="s">
        <v>108</v>
      </c>
      <c r="CW36" s="4" t="str" cm="1">
        <f t="array" ref="CW36">IFERROR(IF(ROWS(AA$2:AA36)&gt;COUNTA($AA$1:$AA$52),"",INDEX($AA$1:$AA$52,SMALL(IF(AA$2:AA$52&lt;&gt;"",ROW(AA$2:AA$52)),ROWS(AA$2:AA36)))),"")</f>
        <v/>
      </c>
      <c r="CY36" s="4" t="str">
        <f>IF('VOC Speciation'!C52="","",'VOC Speciation'!C52)</f>
        <v/>
      </c>
      <c r="DB36" s="4" t="str">
        <f t="shared" si="6"/>
        <v/>
      </c>
      <c r="DC36" s="24" t="str">
        <f>IF('Facility Information'!E68="","",'Facility Information'!E68)</f>
        <v/>
      </c>
      <c r="DD36" s="24" t="str">
        <f>IF('Facility Information'!F68="","",'Facility Information'!F68)</f>
        <v/>
      </c>
      <c r="DE36" s="24" t="str">
        <f>IF('Facility Information'!G68="","",'Facility Information'!G68)</f>
        <v/>
      </c>
      <c r="DF36" s="24" t="str">
        <f>IF('Facility Information'!H68="","",'Facility Information'!H68)</f>
        <v/>
      </c>
      <c r="DG36" s="24" t="str">
        <f t="shared" si="2"/>
        <v/>
      </c>
    </row>
    <row r="37" spans="1:111" ht="28.5" x14ac:dyDescent="0.25">
      <c r="A37" s="4" t="s">
        <v>547</v>
      </c>
      <c r="B37" s="4">
        <v>1990</v>
      </c>
      <c r="R37" s="4" t="s">
        <v>667</v>
      </c>
      <c r="S37" s="4" t="str">
        <f>IF('Facility Information'!$A69="","",'Facility Information'!$A69)</f>
        <v/>
      </c>
      <c r="T37" s="4" t="str">
        <f>IF('Facility Information'!$B69="","",'Facility Information'!$B69)</f>
        <v/>
      </c>
      <c r="U37" s="4" t="str">
        <f t="shared" si="1"/>
        <v/>
      </c>
      <c r="V37" s="4" t="str">
        <f>IF('Facility Information'!A69="","",'Facility Information'!C69)</f>
        <v/>
      </c>
      <c r="W37" s="4" t="str">
        <f>IF('Facility Information'!$A69="","",'Facility Information'!$A69)</f>
        <v/>
      </c>
      <c r="X37" s="4" t="str">
        <f>IF('Facility Information'!$B69="","",'Facility Information'!$B69)</f>
        <v/>
      </c>
      <c r="Y37" s="4" t="str">
        <f t="shared" si="3"/>
        <v/>
      </c>
      <c r="AA37" s="4" t="str">
        <f t="shared" si="4"/>
        <v/>
      </c>
      <c r="AG37" s="4" t="s">
        <v>221</v>
      </c>
      <c r="AI37" s="265" t="s">
        <v>210</v>
      </c>
      <c r="AK37" s="4" t="str">
        <f t="shared" si="5"/>
        <v/>
      </c>
      <c r="AV37" s="4" t="s">
        <v>667</v>
      </c>
      <c r="CW37" s="4" t="str" cm="1">
        <f t="array" ref="CW37">IFERROR(IF(ROWS(AA$2:AA37)&gt;COUNTA($AA$1:$AA$52),"",INDEX($AA$1:$AA$52,SMALL(IF(AA$2:AA$52&lt;&gt;"",ROW(AA$2:AA$52)),ROWS(AA$2:AA37)))),"")</f>
        <v/>
      </c>
      <c r="CY37" s="4" t="str">
        <f>IF('VOC Speciation'!C53="","",'VOC Speciation'!C53)</f>
        <v/>
      </c>
      <c r="DB37" s="4" t="str">
        <f t="shared" si="6"/>
        <v/>
      </c>
      <c r="DC37" s="24" t="str">
        <f>IF('Facility Information'!E69="","",'Facility Information'!E69)</f>
        <v/>
      </c>
      <c r="DD37" s="24" t="str">
        <f>IF('Facility Information'!F69="","",'Facility Information'!F69)</f>
        <v/>
      </c>
      <c r="DE37" s="24" t="str">
        <f>IF('Facility Information'!G69="","",'Facility Information'!G69)</f>
        <v/>
      </c>
      <c r="DF37" s="24" t="str">
        <f>IF('Facility Information'!H69="","",'Facility Information'!H69)</f>
        <v/>
      </c>
      <c r="DG37" s="24" t="str">
        <f t="shared" si="2"/>
        <v/>
      </c>
    </row>
    <row r="38" spans="1:111" ht="28.5" x14ac:dyDescent="0.25">
      <c r="A38" s="4" t="s">
        <v>548</v>
      </c>
      <c r="B38" s="4">
        <v>2017</v>
      </c>
      <c r="R38" s="4" t="s">
        <v>38</v>
      </c>
      <c r="S38" s="4" t="str">
        <f>IF('Facility Information'!$A70="","",'Facility Information'!$A70)</f>
        <v/>
      </c>
      <c r="T38" s="4" t="str">
        <f>IF('Facility Information'!$B70="","",'Facility Information'!$B70)</f>
        <v/>
      </c>
      <c r="U38" s="4" t="str">
        <f t="shared" si="1"/>
        <v/>
      </c>
      <c r="V38" s="4" t="str">
        <f>IF('Facility Information'!A70="","",'Facility Information'!C70)</f>
        <v/>
      </c>
      <c r="W38" s="4" t="str">
        <f>IF('Facility Information'!$A70="","",'Facility Information'!$A70)</f>
        <v/>
      </c>
      <c r="X38" s="4" t="str">
        <f>IF('Facility Information'!$B70="","",'Facility Information'!$B70)</f>
        <v/>
      </c>
      <c r="Y38" s="4" t="str">
        <f t="shared" si="3"/>
        <v/>
      </c>
      <c r="AA38" s="4" t="str">
        <f t="shared" si="4"/>
        <v/>
      </c>
      <c r="AG38" s="4" t="s">
        <v>222</v>
      </c>
      <c r="AI38" s="265" t="s">
        <v>1068</v>
      </c>
      <c r="AK38" s="4" t="str">
        <f t="shared" si="5"/>
        <v/>
      </c>
      <c r="AV38" s="4" t="s">
        <v>38</v>
      </c>
      <c r="CW38" s="4" t="str" cm="1">
        <f t="array" ref="CW38">IFERROR(IF(ROWS(AA$2:AA38)&gt;COUNTA($AA$1:$AA$52),"",INDEX($AA$1:$AA$52,SMALL(IF(AA$2:AA$52&lt;&gt;"",ROW(AA$2:AA$52)),ROWS(AA$2:AA38)))),"")</f>
        <v/>
      </c>
      <c r="CY38" s="4" t="str">
        <f>IF('VOC Speciation'!C54="","",'VOC Speciation'!C54)</f>
        <v/>
      </c>
      <c r="DB38" s="4" t="str">
        <f t="shared" si="6"/>
        <v/>
      </c>
      <c r="DC38" s="24" t="str">
        <f>IF('Facility Information'!E70="","",'Facility Information'!E70)</f>
        <v/>
      </c>
      <c r="DD38" s="24" t="str">
        <f>IF('Facility Information'!F70="","",'Facility Information'!F70)</f>
        <v/>
      </c>
      <c r="DE38" s="24" t="str">
        <f>IF('Facility Information'!G70="","",'Facility Information'!G70)</f>
        <v/>
      </c>
      <c r="DF38" s="24" t="str">
        <f>IF('Facility Information'!H70="","",'Facility Information'!H70)</f>
        <v/>
      </c>
      <c r="DG38" s="24" t="str">
        <f t="shared" si="2"/>
        <v/>
      </c>
    </row>
    <row r="39" spans="1:111" ht="28.5" x14ac:dyDescent="0.25">
      <c r="A39" s="4" t="s">
        <v>545</v>
      </c>
      <c r="B39" s="4">
        <v>2017</v>
      </c>
      <c r="R39" s="4" t="s">
        <v>109</v>
      </c>
      <c r="S39" s="4" t="str">
        <f>IF('Facility Information'!$A71="","",'Facility Information'!$A71)</f>
        <v/>
      </c>
      <c r="T39" s="4" t="str">
        <f>IF('Facility Information'!$B71="","",'Facility Information'!$B71)</f>
        <v/>
      </c>
      <c r="U39" s="4" t="str">
        <f t="shared" si="1"/>
        <v/>
      </c>
      <c r="V39" s="4" t="str">
        <f>IF('Facility Information'!A71="","",'Facility Information'!C71)</f>
        <v/>
      </c>
      <c r="W39" s="4" t="str">
        <f>IF('Facility Information'!$A71="","",'Facility Information'!$A71)</f>
        <v/>
      </c>
      <c r="X39" s="4" t="str">
        <f>IF('Facility Information'!$B71="","",'Facility Information'!$B71)</f>
        <v/>
      </c>
      <c r="Y39" s="4" t="str">
        <f t="shared" si="3"/>
        <v/>
      </c>
      <c r="AA39" s="4" t="str">
        <f t="shared" si="4"/>
        <v/>
      </c>
      <c r="AG39" s="4" t="s">
        <v>228</v>
      </c>
      <c r="AI39" s="265" t="s">
        <v>248</v>
      </c>
      <c r="AK39" s="4" t="str">
        <f t="shared" si="5"/>
        <v/>
      </c>
      <c r="AV39" s="4" t="s">
        <v>109</v>
      </c>
      <c r="CW39" s="4" t="str" cm="1">
        <f t="array" ref="CW39">IFERROR(IF(ROWS(AA$2:AA39)&gt;COUNTA($AA$1:$AA$52),"",INDEX($AA$1:$AA$52,SMALL(IF(AA$2:AA$52&lt;&gt;"",ROW(AA$2:AA$52)),ROWS(AA$2:AA39)))),"")</f>
        <v/>
      </c>
      <c r="CY39" s="4" t="str">
        <f>IF('VOC Speciation'!C55="","",'VOC Speciation'!C55)</f>
        <v/>
      </c>
      <c r="DB39" s="4" t="str">
        <f t="shared" si="6"/>
        <v/>
      </c>
      <c r="DC39" s="24" t="str">
        <f>IF('Facility Information'!E71="","",'Facility Information'!E71)</f>
        <v/>
      </c>
      <c r="DD39" s="24" t="str">
        <f>IF('Facility Information'!F71="","",'Facility Information'!F71)</f>
        <v/>
      </c>
      <c r="DE39" s="24" t="str">
        <f>IF('Facility Information'!G71="","",'Facility Information'!G71)</f>
        <v/>
      </c>
      <c r="DF39" s="24" t="str">
        <f>IF('Facility Information'!H71="","",'Facility Information'!H71)</f>
        <v/>
      </c>
      <c r="DG39" s="24" t="str">
        <f t="shared" si="2"/>
        <v/>
      </c>
    </row>
    <row r="40" spans="1:111" ht="28.5" x14ac:dyDescent="0.25">
      <c r="A40" s="4" t="s">
        <v>549</v>
      </c>
      <c r="B40" s="4">
        <v>2017</v>
      </c>
      <c r="R40" s="4" t="s">
        <v>668</v>
      </c>
      <c r="S40" s="4" t="str">
        <f>IF('Facility Information'!$A72="","",'Facility Information'!$A72)</f>
        <v/>
      </c>
      <c r="T40" s="4" t="str">
        <f>IF('Facility Information'!$B72="","",'Facility Information'!$B72)</f>
        <v/>
      </c>
      <c r="U40" s="4" t="str">
        <f t="shared" si="1"/>
        <v/>
      </c>
      <c r="V40" s="4" t="str">
        <f>IF('Facility Information'!A72="","",'Facility Information'!C72)</f>
        <v/>
      </c>
      <c r="W40" s="4" t="str">
        <f>IF('Facility Information'!$A72="","",'Facility Information'!$A72)</f>
        <v/>
      </c>
      <c r="X40" s="4" t="str">
        <f>IF('Facility Information'!$B72="","",'Facility Information'!$B72)</f>
        <v/>
      </c>
      <c r="Y40" s="4" t="str">
        <f t="shared" si="3"/>
        <v/>
      </c>
      <c r="AA40" s="4" t="str">
        <f t="shared" si="4"/>
        <v/>
      </c>
      <c r="AG40" s="4" t="s">
        <v>229</v>
      </c>
      <c r="AI40" s="265" t="s">
        <v>1069</v>
      </c>
      <c r="AK40" s="4" t="str">
        <f t="shared" si="5"/>
        <v/>
      </c>
      <c r="AV40" s="4" t="s">
        <v>668</v>
      </c>
      <c r="CW40" s="4" t="str" cm="1">
        <f t="array" ref="CW40">IFERROR(IF(ROWS(AA$2:AA40)&gt;COUNTA($AA$1:$AA$52),"",INDEX($AA$1:$AA$52,SMALL(IF(AA$2:AA$52&lt;&gt;"",ROW(AA$2:AA$52)),ROWS(AA$2:AA40)))),"")</f>
        <v/>
      </c>
      <c r="CY40" s="4" t="str">
        <f>IF('VOC Speciation'!C56="","",'VOC Speciation'!C56)</f>
        <v/>
      </c>
      <c r="DB40" s="4" t="str">
        <f t="shared" si="6"/>
        <v/>
      </c>
      <c r="DC40" s="24" t="str">
        <f>IF('Facility Information'!E72="","",'Facility Information'!E72)</f>
        <v/>
      </c>
      <c r="DD40" s="24" t="str">
        <f>IF('Facility Information'!F72="","",'Facility Information'!F72)</f>
        <v/>
      </c>
      <c r="DE40" s="24" t="str">
        <f>IF('Facility Information'!G72="","",'Facility Information'!G72)</f>
        <v/>
      </c>
      <c r="DF40" s="24" t="str">
        <f>IF('Facility Information'!H72="","",'Facility Information'!H72)</f>
        <v/>
      </c>
      <c r="DG40" s="24" t="str">
        <f t="shared" si="2"/>
        <v/>
      </c>
    </row>
    <row r="41" spans="1:111" ht="28.5" x14ac:dyDescent="0.25">
      <c r="A41" s="4" t="s">
        <v>550</v>
      </c>
      <c r="B41" s="4">
        <v>2017</v>
      </c>
      <c r="R41" s="4" t="s">
        <v>399</v>
      </c>
      <c r="S41" s="4" t="str">
        <f>IF('Facility Information'!$A73="","",'Facility Information'!$A73)</f>
        <v/>
      </c>
      <c r="T41" s="4" t="str">
        <f>IF('Facility Information'!$B73="","",'Facility Information'!$B73)</f>
        <v/>
      </c>
      <c r="U41" s="4" t="str">
        <f t="shared" si="1"/>
        <v/>
      </c>
      <c r="V41" s="4" t="str">
        <f>IF('Facility Information'!A73="","",'Facility Information'!C73)</f>
        <v/>
      </c>
      <c r="W41" s="4" t="str">
        <f>IF('Facility Information'!$A73="","",'Facility Information'!$A73)</f>
        <v/>
      </c>
      <c r="X41" s="4" t="str">
        <f>IF('Facility Information'!$B73="","",'Facility Information'!$B73)</f>
        <v/>
      </c>
      <c r="Y41" s="4" t="str">
        <f t="shared" si="3"/>
        <v/>
      </c>
      <c r="AA41" s="4" t="str">
        <f t="shared" si="4"/>
        <v/>
      </c>
      <c r="AG41" s="4" t="s">
        <v>1109</v>
      </c>
      <c r="AI41" s="265" t="s">
        <v>1070</v>
      </c>
      <c r="AK41" s="4" t="str">
        <f t="shared" si="5"/>
        <v/>
      </c>
      <c r="AV41" s="4" t="s">
        <v>399</v>
      </c>
      <c r="CW41" s="4" t="str" cm="1">
        <f t="array" ref="CW41">IFERROR(IF(ROWS(AA$2:AA41)&gt;COUNTA($AA$1:$AA$52),"",INDEX($AA$1:$AA$52,SMALL(IF(AA$2:AA$52&lt;&gt;"",ROW(AA$2:AA$52)),ROWS(AA$2:AA41)))),"")</f>
        <v/>
      </c>
      <c r="CY41" s="4" t="str">
        <f>IF('VOC Speciation'!C57="","",'VOC Speciation'!C57)</f>
        <v/>
      </c>
      <c r="DB41" s="4" t="str">
        <f t="shared" si="6"/>
        <v/>
      </c>
      <c r="DC41" s="24" t="str">
        <f>IF('Facility Information'!E73="","",'Facility Information'!E73)</f>
        <v/>
      </c>
      <c r="DD41" s="24" t="str">
        <f>IF('Facility Information'!F73="","",'Facility Information'!F73)</f>
        <v/>
      </c>
      <c r="DE41" s="24" t="str">
        <f>IF('Facility Information'!G73="","",'Facility Information'!G73)</f>
        <v/>
      </c>
      <c r="DF41" s="24" t="str">
        <f>IF('Facility Information'!H73="","",'Facility Information'!H73)</f>
        <v/>
      </c>
      <c r="DG41" s="24" t="str">
        <f t="shared" si="2"/>
        <v/>
      </c>
    </row>
    <row r="42" spans="1:111" ht="28.5" x14ac:dyDescent="0.25">
      <c r="A42" s="4" t="s">
        <v>551</v>
      </c>
      <c r="B42" s="4">
        <v>2017</v>
      </c>
      <c r="R42" s="4" t="s">
        <v>110</v>
      </c>
      <c r="S42" s="4" t="str">
        <f>IF('Facility Information'!$A74="","",'Facility Information'!$A74)</f>
        <v/>
      </c>
      <c r="T42" s="4" t="str">
        <f>IF('Facility Information'!$B74="","",'Facility Information'!$B74)</f>
        <v/>
      </c>
      <c r="U42" s="4" t="str">
        <f t="shared" si="1"/>
        <v/>
      </c>
      <c r="V42" s="4" t="str">
        <f>IF('Facility Information'!A74="","",'Facility Information'!C74)</f>
        <v/>
      </c>
      <c r="W42" s="4" t="str">
        <f>IF('Facility Information'!$A74="","",'Facility Information'!$A74)</f>
        <v/>
      </c>
      <c r="X42" s="4" t="str">
        <f>IF('Facility Information'!$B74="","",'Facility Information'!$B74)</f>
        <v/>
      </c>
      <c r="Y42" s="4" t="str">
        <f t="shared" si="3"/>
        <v/>
      </c>
      <c r="AA42" s="4" t="str">
        <f t="shared" si="4"/>
        <v/>
      </c>
      <c r="AG42" s="4" t="s">
        <v>1110</v>
      </c>
      <c r="AI42" s="4" t="s">
        <v>294</v>
      </c>
      <c r="AK42" s="4" t="str">
        <f t="shared" si="5"/>
        <v/>
      </c>
      <c r="AV42" s="4" t="s">
        <v>110</v>
      </c>
      <c r="CW42" s="4" t="str" cm="1">
        <f t="array" ref="CW42">IFERROR(IF(ROWS(AA$2:AA42)&gt;COUNTA($AA$1:$AA$52),"",INDEX($AA$1:$AA$52,SMALL(IF(AA$2:AA$52&lt;&gt;"",ROW(AA$2:AA$52)),ROWS(AA$2:AA42)))),"")</f>
        <v/>
      </c>
      <c r="CY42" s="4" t="str">
        <f>IF('VOC Speciation'!C58="","",'VOC Speciation'!C58)</f>
        <v/>
      </c>
      <c r="DB42" s="4" t="str">
        <f t="shared" si="6"/>
        <v/>
      </c>
      <c r="DC42" s="24" t="str">
        <f>IF('Facility Information'!E74="","",'Facility Information'!E74)</f>
        <v/>
      </c>
      <c r="DD42" s="24" t="str">
        <f>IF('Facility Information'!F74="","",'Facility Information'!F74)</f>
        <v/>
      </c>
      <c r="DE42" s="24" t="str">
        <f>IF('Facility Information'!G74="","",'Facility Information'!G74)</f>
        <v/>
      </c>
      <c r="DF42" s="24" t="str">
        <f>IF('Facility Information'!H74="","",'Facility Information'!H74)</f>
        <v/>
      </c>
      <c r="DG42" s="24" t="str">
        <f t="shared" si="2"/>
        <v/>
      </c>
    </row>
    <row r="43" spans="1:111" ht="28.5" x14ac:dyDescent="0.25">
      <c r="A43" s="4" t="s">
        <v>552</v>
      </c>
      <c r="B43" s="4">
        <v>2017</v>
      </c>
      <c r="R43" s="4" t="s">
        <v>669</v>
      </c>
      <c r="S43" s="4" t="str">
        <f>IF('Facility Information'!$A75="","",'Facility Information'!$A75)</f>
        <v/>
      </c>
      <c r="T43" s="4" t="str">
        <f>IF('Facility Information'!$B75="","",'Facility Information'!$B75)</f>
        <v/>
      </c>
      <c r="U43" s="4" t="str">
        <f t="shared" si="1"/>
        <v/>
      </c>
      <c r="V43" s="4" t="str">
        <f>IF('Facility Information'!A75="","",'Facility Information'!C75)</f>
        <v/>
      </c>
      <c r="W43" s="4" t="str">
        <f>IF('Facility Information'!$A75="","",'Facility Information'!$A75)</f>
        <v/>
      </c>
      <c r="X43" s="4" t="str">
        <f>IF('Facility Information'!$B75="","",'Facility Information'!$B75)</f>
        <v/>
      </c>
      <c r="Y43" s="4" t="str">
        <f t="shared" si="3"/>
        <v/>
      </c>
      <c r="AA43" s="4" t="str">
        <f t="shared" si="4"/>
        <v/>
      </c>
      <c r="AG43" s="4" t="s">
        <v>230</v>
      </c>
      <c r="AI43" s="265" t="s">
        <v>211</v>
      </c>
      <c r="AK43" s="4" t="str">
        <f t="shared" si="5"/>
        <v/>
      </c>
      <c r="AV43" s="4" t="s">
        <v>669</v>
      </c>
      <c r="CW43" s="4" t="str" cm="1">
        <f t="array" ref="CW43">IFERROR(IF(ROWS(AA$2:AA43)&gt;COUNTA($AA$1:$AA$52),"",INDEX($AA$1:$AA$52,SMALL(IF(AA$2:AA$52&lt;&gt;"",ROW(AA$2:AA$52)),ROWS(AA$2:AA43)))),"")</f>
        <v/>
      </c>
      <c r="CY43" s="4" t="str">
        <f>IF('VOC Speciation'!C59="","",'VOC Speciation'!C59)</f>
        <v/>
      </c>
      <c r="DB43" s="4" t="str">
        <f t="shared" si="6"/>
        <v/>
      </c>
      <c r="DC43" s="24" t="str">
        <f>IF('Facility Information'!E75="","",'Facility Information'!E75)</f>
        <v/>
      </c>
      <c r="DD43" s="24" t="str">
        <f>IF('Facility Information'!F75="","",'Facility Information'!F75)</f>
        <v/>
      </c>
      <c r="DE43" s="24" t="str">
        <f>IF('Facility Information'!G75="","",'Facility Information'!G75)</f>
        <v/>
      </c>
      <c r="DF43" s="24" t="str">
        <f>IF('Facility Information'!H75="","",'Facility Information'!H75)</f>
        <v/>
      </c>
      <c r="DG43" s="24" t="str">
        <f t="shared" si="2"/>
        <v/>
      </c>
    </row>
    <row r="44" spans="1:111" ht="28.5" x14ac:dyDescent="0.25">
      <c r="A44" s="4" t="s">
        <v>576</v>
      </c>
      <c r="B44" s="4">
        <v>2017</v>
      </c>
      <c r="R44" s="4" t="s">
        <v>480</v>
      </c>
      <c r="S44" s="4" t="str">
        <f>IF('Facility Information'!$A76="","",'Facility Information'!$A76)</f>
        <v/>
      </c>
      <c r="T44" s="4" t="str">
        <f>IF('Facility Information'!$B76="","",'Facility Information'!$B76)</f>
        <v/>
      </c>
      <c r="U44" s="4" t="str">
        <f t="shared" si="1"/>
        <v/>
      </c>
      <c r="V44" s="4" t="str">
        <f>IF('Facility Information'!A76="","",'Facility Information'!C76)</f>
        <v/>
      </c>
      <c r="W44" s="4" t="str">
        <f>IF('Facility Information'!$A76="","",'Facility Information'!$A76)</f>
        <v/>
      </c>
      <c r="X44" s="4" t="str">
        <f>IF('Facility Information'!$B76="","",'Facility Information'!$B76)</f>
        <v/>
      </c>
      <c r="Y44" s="4" t="str">
        <f t="shared" si="3"/>
        <v/>
      </c>
      <c r="AA44" s="4" t="str">
        <f t="shared" si="4"/>
        <v/>
      </c>
      <c r="AG44" s="4" t="s">
        <v>1111</v>
      </c>
      <c r="AI44" s="265" t="s">
        <v>805</v>
      </c>
      <c r="AK44" s="4" t="str">
        <f t="shared" si="5"/>
        <v/>
      </c>
      <c r="AV44" s="4" t="s">
        <v>480</v>
      </c>
      <c r="CW44" s="4" t="str" cm="1">
        <f t="array" ref="CW44">IFERROR(IF(ROWS(AA$2:AA44)&gt;COUNTA($AA$1:$AA$52),"",INDEX($AA$1:$AA$52,SMALL(IF(AA$2:AA$52&lt;&gt;"",ROW(AA$2:AA$52)),ROWS(AA$2:AA44)))),"")</f>
        <v/>
      </c>
      <c r="CY44" s="4" t="str">
        <f>IF('VOC Speciation'!C60="","",'VOC Speciation'!C60)</f>
        <v/>
      </c>
      <c r="DB44" s="4" t="str">
        <f t="shared" si="6"/>
        <v/>
      </c>
      <c r="DC44" s="24" t="str">
        <f>IF('Facility Information'!E76="","",'Facility Information'!E76)</f>
        <v/>
      </c>
      <c r="DD44" s="24" t="str">
        <f>IF('Facility Information'!F76="","",'Facility Information'!F76)</f>
        <v/>
      </c>
      <c r="DE44" s="24" t="str">
        <f>IF('Facility Information'!G76="","",'Facility Information'!G76)</f>
        <v/>
      </c>
      <c r="DF44" s="24" t="str">
        <f>IF('Facility Information'!H76="","",'Facility Information'!H76)</f>
        <v/>
      </c>
      <c r="DG44" s="24" t="str">
        <f t="shared" si="2"/>
        <v/>
      </c>
    </row>
    <row r="45" spans="1:111" ht="28.5" x14ac:dyDescent="0.25">
      <c r="R45" s="4" t="s">
        <v>87</v>
      </c>
      <c r="S45" s="4" t="str">
        <f>IF('Facility Information'!$A77="","",'Facility Information'!$A77)</f>
        <v/>
      </c>
      <c r="T45" s="4" t="str">
        <f>IF('Facility Information'!$B77="","",'Facility Information'!$B77)</f>
        <v/>
      </c>
      <c r="U45" s="4" t="str">
        <f t="shared" si="1"/>
        <v/>
      </c>
      <c r="V45" s="4" t="str">
        <f>IF('Facility Information'!A77="","",'Facility Information'!C77)</f>
        <v/>
      </c>
      <c r="W45" s="4" t="str">
        <f>IF('Facility Information'!$A77="","",'Facility Information'!$A77)</f>
        <v/>
      </c>
      <c r="X45" s="4" t="str">
        <f>IF('Facility Information'!$B77="","",'Facility Information'!$B77)</f>
        <v/>
      </c>
      <c r="Y45" s="4" t="str">
        <f t="shared" si="3"/>
        <v/>
      </c>
      <c r="AA45" s="4" t="str">
        <f t="shared" si="4"/>
        <v/>
      </c>
      <c r="AG45" s="4" t="s">
        <v>206</v>
      </c>
      <c r="AI45" s="265" t="s">
        <v>249</v>
      </c>
      <c r="AK45" s="4" t="str">
        <f t="shared" si="5"/>
        <v/>
      </c>
      <c r="AV45" s="4" t="s">
        <v>87</v>
      </c>
      <c r="CW45" s="4" t="str" cm="1">
        <f t="array" ref="CW45">IFERROR(IF(ROWS(AA$2:AA45)&gt;COUNTA($AA$1:$AA$52),"",INDEX($AA$1:$AA$52,SMALL(IF(AA$2:AA$52&lt;&gt;"",ROW(AA$2:AA$52)),ROWS(AA$2:AA45)))),"")</f>
        <v/>
      </c>
      <c r="CY45" s="4" t="str">
        <f>IF('VOC Speciation'!C61="","",'VOC Speciation'!C61)</f>
        <v/>
      </c>
      <c r="DB45" s="4" t="str">
        <f t="shared" si="6"/>
        <v/>
      </c>
      <c r="DC45" s="24" t="str">
        <f>IF('Facility Information'!E77="","",'Facility Information'!E77)</f>
        <v/>
      </c>
      <c r="DD45" s="24" t="str">
        <f>IF('Facility Information'!F77="","",'Facility Information'!F77)</f>
        <v/>
      </c>
      <c r="DE45" s="24" t="str">
        <f>IF('Facility Information'!G77="","",'Facility Information'!G77)</f>
        <v/>
      </c>
      <c r="DF45" s="24" t="str">
        <f>IF('Facility Information'!H77="","",'Facility Information'!H77)</f>
        <v/>
      </c>
      <c r="DG45" s="24" t="str">
        <f t="shared" si="2"/>
        <v/>
      </c>
    </row>
    <row r="46" spans="1:111" ht="28.5" x14ac:dyDescent="0.25">
      <c r="R46" s="4" t="s">
        <v>670</v>
      </c>
      <c r="S46" s="4" t="str">
        <f>IF('Facility Information'!$A78="","",'Facility Information'!$A78)</f>
        <v/>
      </c>
      <c r="T46" s="4" t="str">
        <f>IF('Facility Information'!$B78="","",'Facility Information'!$B78)</f>
        <v/>
      </c>
      <c r="U46" s="4" t="str">
        <f t="shared" si="1"/>
        <v/>
      </c>
      <c r="V46" s="4" t="str">
        <f>IF('Facility Information'!A78="","",'Facility Information'!C78)</f>
        <v/>
      </c>
      <c r="W46" s="4" t="str">
        <f>IF('Facility Information'!$A78="","",'Facility Information'!$A78)</f>
        <v/>
      </c>
      <c r="X46" s="4" t="str">
        <f>IF('Facility Information'!$B78="","",'Facility Information'!$B78)</f>
        <v/>
      </c>
      <c r="Y46" s="4" t="str">
        <f t="shared" si="3"/>
        <v/>
      </c>
      <c r="AA46" s="4" t="str">
        <f t="shared" si="4"/>
        <v/>
      </c>
      <c r="AG46" s="4" t="s">
        <v>231</v>
      </c>
      <c r="AI46" s="265" t="s">
        <v>1071</v>
      </c>
      <c r="AK46" s="4" t="str">
        <f t="shared" si="5"/>
        <v/>
      </c>
      <c r="AV46" s="4" t="s">
        <v>670</v>
      </c>
      <c r="CW46" s="4" t="str" cm="1">
        <f t="array" ref="CW46">IFERROR(IF(ROWS(AA$2:AA46)&gt;COUNTA($AA$1:$AA$52),"",INDEX($AA$1:$AA$52,SMALL(IF(AA$2:AA$52&lt;&gt;"",ROW(AA$2:AA$52)),ROWS(AA$2:AA46)))),"")</f>
        <v/>
      </c>
      <c r="DB46" s="4" t="str">
        <f t="shared" si="6"/>
        <v/>
      </c>
      <c r="DC46" s="24" t="str">
        <f>IF('Facility Information'!E78="","",'Facility Information'!E78)</f>
        <v/>
      </c>
      <c r="DD46" s="24" t="str">
        <f>IF('Facility Information'!F78="","",'Facility Information'!F78)</f>
        <v/>
      </c>
      <c r="DE46" s="24" t="str">
        <f>IF('Facility Information'!G78="","",'Facility Information'!G78)</f>
        <v/>
      </c>
      <c r="DF46" s="24" t="str">
        <f>IF('Facility Information'!H78="","",'Facility Information'!H78)</f>
        <v/>
      </c>
      <c r="DG46" s="24" t="str">
        <f t="shared" si="2"/>
        <v/>
      </c>
    </row>
    <row r="47" spans="1:111" ht="30" x14ac:dyDescent="0.25">
      <c r="A47" s="117" t="s">
        <v>661</v>
      </c>
      <c r="B47" s="117" t="s">
        <v>556</v>
      </c>
      <c r="C47" s="117" t="s">
        <v>1104</v>
      </c>
      <c r="D47" s="117" t="s">
        <v>1105</v>
      </c>
      <c r="E47" s="117" t="s">
        <v>1106</v>
      </c>
      <c r="F47" s="268" t="s">
        <v>1107</v>
      </c>
      <c r="R47" s="4" t="s">
        <v>95</v>
      </c>
      <c r="S47" s="4" t="str">
        <f>IF('Facility Information'!$A79="","",'Facility Information'!$A79)</f>
        <v/>
      </c>
      <c r="T47" s="4" t="str">
        <f>IF('Facility Information'!$B79="","",'Facility Information'!$B79)</f>
        <v/>
      </c>
      <c r="U47" s="4" t="str">
        <f t="shared" si="1"/>
        <v/>
      </c>
      <c r="V47" s="4" t="str">
        <f>IF('Facility Information'!A79="","",'Facility Information'!C79)</f>
        <v/>
      </c>
      <c r="W47" s="4" t="str">
        <f>IF('Facility Information'!$A79="","",'Facility Information'!$A79)</f>
        <v/>
      </c>
      <c r="X47" s="4" t="str">
        <f>IF('Facility Information'!$B79="","",'Facility Information'!$B79)</f>
        <v/>
      </c>
      <c r="Y47" s="4" t="str">
        <f t="shared" si="3"/>
        <v/>
      </c>
      <c r="AA47" s="4" t="str">
        <f t="shared" si="4"/>
        <v/>
      </c>
      <c r="AG47" s="4" t="s">
        <v>232</v>
      </c>
      <c r="AI47" s="265" t="s">
        <v>1072</v>
      </c>
      <c r="AK47" s="4" t="str">
        <f t="shared" si="5"/>
        <v/>
      </c>
      <c r="AV47" s="4" t="s">
        <v>95</v>
      </c>
      <c r="CW47" s="4" t="str" cm="1">
        <f t="array" ref="CW47">IFERROR(IF(ROWS(AA$2:AA47)&gt;COUNTA($AA$1:$AA$52),"",INDEX($AA$1:$AA$52,SMALL(IF(AA$2:AA$52&lt;&gt;"",ROW(AA$2:AA$52)),ROWS(AA$2:AA47)))),"")</f>
        <v/>
      </c>
      <c r="DB47" s="4" t="str">
        <f t="shared" si="6"/>
        <v/>
      </c>
      <c r="DC47" s="24" t="str">
        <f>IF('Facility Information'!E79="","",'Facility Information'!E79)</f>
        <v/>
      </c>
      <c r="DD47" s="24" t="str">
        <f>IF('Facility Information'!F79="","",'Facility Information'!F79)</f>
        <v/>
      </c>
      <c r="DE47" s="24" t="str">
        <f>IF('Facility Information'!G79="","",'Facility Information'!G79)</f>
        <v/>
      </c>
      <c r="DF47" s="24" t="str">
        <f>IF('Facility Information'!H79="","",'Facility Information'!H79)</f>
        <v/>
      </c>
      <c r="DG47" s="24" t="str">
        <f t="shared" si="2"/>
        <v/>
      </c>
    </row>
    <row r="48" spans="1:111" ht="28.5" x14ac:dyDescent="0.25">
      <c r="A48" s="117"/>
      <c r="B48" s="117"/>
      <c r="C48" s="117"/>
      <c r="D48" s="265"/>
      <c r="E48" s="117"/>
      <c r="F48" s="269"/>
      <c r="R48" s="4" t="s">
        <v>111</v>
      </c>
      <c r="S48" s="4" t="str">
        <f>IF('Facility Information'!$A80="","",'Facility Information'!$A80)</f>
        <v/>
      </c>
      <c r="T48" s="4" t="str">
        <f>IF('Facility Information'!$B80="","",'Facility Information'!$B80)</f>
        <v/>
      </c>
      <c r="U48" s="4" t="str">
        <f t="shared" si="1"/>
        <v/>
      </c>
      <c r="V48" s="4" t="str">
        <f>IF('Facility Information'!A80="","",'Facility Information'!C80)</f>
        <v/>
      </c>
      <c r="W48" s="4" t="str">
        <f>IF('Facility Information'!$A80="","",'Facility Information'!$A80)</f>
        <v/>
      </c>
      <c r="X48" s="4" t="str">
        <f>IF('Facility Information'!$B80="","",'Facility Information'!$B80)</f>
        <v/>
      </c>
      <c r="Y48" s="4" t="str">
        <f t="shared" si="3"/>
        <v/>
      </c>
      <c r="AA48" s="4" t="str">
        <f t="shared" si="4"/>
        <v/>
      </c>
      <c r="AG48" s="4" t="s">
        <v>1068</v>
      </c>
      <c r="AI48" s="265" t="s">
        <v>295</v>
      </c>
      <c r="AK48" s="4" t="str">
        <f t="shared" si="5"/>
        <v/>
      </c>
      <c r="AV48" s="4" t="s">
        <v>111</v>
      </c>
      <c r="CW48" s="4" t="str" cm="1">
        <f t="array" ref="CW48">IFERROR(IF(ROWS(AA$2:AA48)&gt;COUNTA($AA$1:$AA$52),"",INDEX($AA$1:$AA$52,SMALL(IF(AA$2:AA$52&lt;&gt;"",ROW(AA$2:AA$52)),ROWS(AA$2:AA48)))),"")</f>
        <v/>
      </c>
      <c r="DB48" s="4" t="str">
        <f t="shared" si="6"/>
        <v/>
      </c>
      <c r="DC48" s="24" t="str">
        <f>IF('Facility Information'!E80="","",'Facility Information'!E80)</f>
        <v/>
      </c>
      <c r="DD48" s="24" t="str">
        <f>IF('Facility Information'!F80="","",'Facility Information'!F80)</f>
        <v/>
      </c>
      <c r="DE48" s="24" t="str">
        <f>IF('Facility Information'!G80="","",'Facility Information'!G80)</f>
        <v/>
      </c>
      <c r="DF48" s="24" t="str">
        <f>IF('Facility Information'!H80="","",'Facility Information'!H80)</f>
        <v/>
      </c>
      <c r="DG48" s="24" t="str">
        <f t="shared" si="2"/>
        <v/>
      </c>
    </row>
    <row r="49" spans="1:111" ht="28.5" x14ac:dyDescent="0.25">
      <c r="A49" s="265" t="s">
        <v>527</v>
      </c>
      <c r="B49" s="265">
        <v>2019</v>
      </c>
      <c r="C49" s="265">
        <v>2019</v>
      </c>
      <c r="D49" s="265">
        <v>2019</v>
      </c>
      <c r="E49" s="265">
        <v>2020</v>
      </c>
      <c r="F49" s="269">
        <v>2019</v>
      </c>
      <c r="R49" s="4" t="s">
        <v>112</v>
      </c>
      <c r="S49" s="4" t="str">
        <f>IF('Facility Information'!$A81="","",'Facility Information'!$A81)</f>
        <v/>
      </c>
      <c r="T49" s="4" t="str">
        <f>IF('Facility Information'!$B81="","",'Facility Information'!$B81)</f>
        <v/>
      </c>
      <c r="U49" s="4" t="str">
        <f t="shared" si="1"/>
        <v/>
      </c>
      <c r="V49" s="4" t="str">
        <f>IF('Facility Information'!A81="","",'Facility Information'!C81)</f>
        <v/>
      </c>
      <c r="W49" s="4" t="str">
        <f>IF('Facility Information'!$A81="","",'Facility Information'!$A81)</f>
        <v/>
      </c>
      <c r="X49" s="4" t="str">
        <f>IF('Facility Information'!$B81="","",'Facility Information'!$B81)</f>
        <v/>
      </c>
      <c r="Y49" s="4" t="str">
        <f t="shared" si="3"/>
        <v/>
      </c>
      <c r="AA49" s="4" t="str">
        <f t="shared" si="4"/>
        <v/>
      </c>
      <c r="AG49" s="4" t="s">
        <v>805</v>
      </c>
      <c r="AI49" s="4" t="s">
        <v>296</v>
      </c>
      <c r="AK49" s="4" t="str">
        <f t="shared" si="5"/>
        <v/>
      </c>
      <c r="AV49" s="4" t="s">
        <v>112</v>
      </c>
      <c r="CW49" s="4" t="str" cm="1">
        <f t="array" ref="CW49">IFERROR(IF(ROWS(AA$2:AA49)&gt;COUNTA($AA$1:$AA$52),"",INDEX($AA$1:$AA$52,SMALL(IF(AA$2:AA$52&lt;&gt;"",ROW(AA$2:AA$52)),ROWS(AA$2:AA49)))),"")</f>
        <v/>
      </c>
      <c r="DB49" s="4" t="str">
        <f t="shared" si="6"/>
        <v/>
      </c>
      <c r="DC49" s="24" t="str">
        <f>IF('Facility Information'!E81="","",'Facility Information'!E81)</f>
        <v/>
      </c>
      <c r="DD49" s="24" t="str">
        <f>IF('Facility Information'!F81="","",'Facility Information'!F81)</f>
        <v/>
      </c>
      <c r="DE49" s="24" t="str">
        <f>IF('Facility Information'!G81="","",'Facility Information'!G81)</f>
        <v/>
      </c>
      <c r="DF49" s="24" t="str">
        <f>IF('Facility Information'!H81="","",'Facility Information'!H81)</f>
        <v/>
      </c>
      <c r="DG49" s="24" t="str">
        <f t="shared" si="2"/>
        <v/>
      </c>
    </row>
    <row r="50" spans="1:111" ht="14.25" x14ac:dyDescent="0.25">
      <c r="A50" s="265" t="s">
        <v>528</v>
      </c>
      <c r="B50" s="265">
        <v>2019</v>
      </c>
      <c r="C50" s="265">
        <v>2019</v>
      </c>
      <c r="D50" s="265">
        <v>2019</v>
      </c>
      <c r="E50" s="265">
        <v>2020</v>
      </c>
      <c r="F50" s="269">
        <v>2019</v>
      </c>
      <c r="R50" s="4" t="s">
        <v>113</v>
      </c>
      <c r="S50" s="4" t="str">
        <f>IF('Facility Information'!$A82="","",'Facility Information'!$A82)</f>
        <v/>
      </c>
      <c r="T50" s="4" t="str">
        <f>IF('Facility Information'!$B82="","",'Facility Information'!$B82)</f>
        <v/>
      </c>
      <c r="U50" s="4" t="str">
        <f t="shared" si="1"/>
        <v/>
      </c>
      <c r="V50" s="4" t="str">
        <f>IF('Facility Information'!A82="","",'Facility Information'!C82)</f>
        <v/>
      </c>
      <c r="W50" s="4" t="str">
        <f>IF('Facility Information'!$A82="","",'Facility Information'!$A82)</f>
        <v/>
      </c>
      <c r="X50" s="4" t="str">
        <f>IF('Facility Information'!$B82="","",'Facility Information'!$B82)</f>
        <v/>
      </c>
      <c r="Y50" s="4" t="str">
        <f t="shared" si="3"/>
        <v/>
      </c>
      <c r="AA50" s="4" t="str">
        <f t="shared" si="4"/>
        <v/>
      </c>
      <c r="AG50" s="4" t="s">
        <v>234</v>
      </c>
      <c r="AI50" s="265" t="s">
        <v>212</v>
      </c>
      <c r="AK50" s="4" t="str">
        <f t="shared" si="5"/>
        <v/>
      </c>
      <c r="AV50" s="4" t="s">
        <v>113</v>
      </c>
      <c r="CW50" s="4" t="str" cm="1">
        <f t="array" ref="CW50">IFERROR(IF(ROWS(AA$2:AA50)&gt;COUNTA($AA$1:$AA$52),"",INDEX($AA$1:$AA$52,SMALL(IF(AA$2:AA$52&lt;&gt;"",ROW(AA$2:AA$52)),ROWS(AA$2:AA50)))),"")</f>
        <v/>
      </c>
      <c r="DB50" s="4" t="str">
        <f t="shared" si="6"/>
        <v/>
      </c>
      <c r="DC50" s="24" t="str">
        <f>IF('Facility Information'!E82="","",'Facility Information'!E82)</f>
        <v/>
      </c>
      <c r="DD50" s="24" t="str">
        <f>IF('Facility Information'!F82="","",'Facility Information'!F82)</f>
        <v/>
      </c>
      <c r="DE50" s="24" t="str">
        <f>IF('Facility Information'!G82="","",'Facility Information'!G82)</f>
        <v/>
      </c>
      <c r="DF50" s="24" t="str">
        <f>IF('Facility Information'!H82="","",'Facility Information'!H82)</f>
        <v/>
      </c>
      <c r="DG50" s="24" t="str">
        <f t="shared" si="2"/>
        <v/>
      </c>
    </row>
    <row r="51" spans="1:111" ht="14.25" x14ac:dyDescent="0.25">
      <c r="A51" s="265" t="s">
        <v>535</v>
      </c>
      <c r="B51" s="265">
        <v>2019</v>
      </c>
      <c r="C51" s="265">
        <v>2019</v>
      </c>
      <c r="D51" s="265">
        <v>2019</v>
      </c>
      <c r="E51" s="265">
        <v>2020</v>
      </c>
      <c r="F51" s="269">
        <v>2019</v>
      </c>
      <c r="R51" s="4" t="s">
        <v>85</v>
      </c>
      <c r="S51" s="4" t="str">
        <f>IF('Facility Information'!$A83="","",'Facility Information'!$A83)</f>
        <v/>
      </c>
      <c r="T51" s="4" t="str">
        <f>IF('Facility Information'!$B83="","",'Facility Information'!$B83)</f>
        <v/>
      </c>
      <c r="U51" s="4" t="str">
        <f t="shared" si="1"/>
        <v/>
      </c>
      <c r="V51" s="4" t="str">
        <f>IF('Facility Information'!A83="","",'Facility Information'!C83)</f>
        <v/>
      </c>
      <c r="W51" s="4" t="str">
        <f>IF('Facility Information'!$A83="","",'Facility Information'!$A83)</f>
        <v/>
      </c>
      <c r="X51" s="4" t="str">
        <f>IF('Facility Information'!$B83="","",'Facility Information'!$B83)</f>
        <v/>
      </c>
      <c r="Y51" s="4" t="str">
        <f t="shared" si="3"/>
        <v/>
      </c>
      <c r="AA51" s="4" t="str">
        <f t="shared" si="4"/>
        <v/>
      </c>
      <c r="AG51" s="4" t="s">
        <v>235</v>
      </c>
      <c r="AI51" s="265" t="s">
        <v>1073</v>
      </c>
      <c r="AK51" s="4" t="str">
        <f t="shared" si="5"/>
        <v/>
      </c>
      <c r="AV51" s="4" t="s">
        <v>85</v>
      </c>
      <c r="CW51" s="4" t="str" cm="1">
        <f t="array" ref="CW51">IFERROR(IF(ROWS(AA$2:AA51)&gt;COUNTA($AA$1:$AA$52),"",INDEX($AA$1:$AA$52,SMALL(IF(AA$2:AA$52&lt;&gt;"",ROW(AA$2:AA$52)),ROWS(AA$2:AA51)))),"")</f>
        <v/>
      </c>
      <c r="DB51" s="4" t="str">
        <f t="shared" si="6"/>
        <v/>
      </c>
      <c r="DC51" s="24" t="str">
        <f>IF('Facility Information'!E83="","",'Facility Information'!E83)</f>
        <v/>
      </c>
      <c r="DD51" s="24" t="str">
        <f>IF('Facility Information'!F83="","",'Facility Information'!F83)</f>
        <v/>
      </c>
      <c r="DE51" s="24" t="str">
        <f>IF('Facility Information'!G83="","",'Facility Information'!G83)</f>
        <v/>
      </c>
      <c r="DF51" s="24" t="str">
        <f>IF('Facility Information'!H83="","",'Facility Information'!H83)</f>
        <v/>
      </c>
      <c r="DG51" s="24" t="str">
        <f t="shared" si="2"/>
        <v/>
      </c>
    </row>
    <row r="52" spans="1:111" ht="14.25" x14ac:dyDescent="0.25">
      <c r="A52" s="265" t="s">
        <v>536</v>
      </c>
      <c r="B52" s="265">
        <v>2019</v>
      </c>
      <c r="C52" s="265">
        <v>2019</v>
      </c>
      <c r="D52" s="265">
        <v>2019</v>
      </c>
      <c r="E52" s="265">
        <v>2020</v>
      </c>
      <c r="F52" s="269">
        <v>2019</v>
      </c>
      <c r="R52" s="4" t="s">
        <v>671</v>
      </c>
      <c r="Y52" s="4" t="str">
        <f t="shared" si="3"/>
        <v/>
      </c>
      <c r="AA52" s="4" t="str">
        <f t="shared" si="4"/>
        <v/>
      </c>
      <c r="AG52" s="4" t="s">
        <v>1112</v>
      </c>
      <c r="AI52" s="265" t="s">
        <v>1074</v>
      </c>
      <c r="AK52" s="4" t="str">
        <f t="shared" si="5"/>
        <v/>
      </c>
      <c r="AV52" s="4" t="s">
        <v>671</v>
      </c>
      <c r="CW52" s="4" t="str" cm="1">
        <f t="array" ref="CW52">IFERROR(IF(ROWS(AA$2:AA52)&gt;COUNTA($AA$1:$AA$52),"",INDEX($AA$1:$AA$52,SMALL(IF(AA$2:AA$52&lt;&gt;"",ROW(AA$2:AA$52)),ROWS(AA$2:AA52)))),"")</f>
        <v/>
      </c>
      <c r="DC52" s="24"/>
      <c r="DD52" s="24"/>
      <c r="DE52" s="24"/>
      <c r="DF52" s="24"/>
      <c r="DG52" s="24"/>
    </row>
    <row r="53" spans="1:111" ht="14.25" x14ac:dyDescent="0.25">
      <c r="A53" s="265" t="s">
        <v>537</v>
      </c>
      <c r="B53" s="265">
        <v>2019</v>
      </c>
      <c r="C53" s="265">
        <v>2019</v>
      </c>
      <c r="D53" s="265">
        <v>2019</v>
      </c>
      <c r="E53" s="265">
        <v>2020</v>
      </c>
      <c r="F53" s="269">
        <v>2019</v>
      </c>
      <c r="AG53" s="4" t="s">
        <v>238</v>
      </c>
      <c r="AI53" s="265" t="s">
        <v>268</v>
      </c>
    </row>
    <row r="54" spans="1:111" ht="14.25" x14ac:dyDescent="0.25">
      <c r="A54" s="265" t="s">
        <v>538</v>
      </c>
      <c r="B54" s="265">
        <v>2019</v>
      </c>
      <c r="C54" s="265">
        <v>2019</v>
      </c>
      <c r="D54" s="265">
        <v>2019</v>
      </c>
      <c r="E54" s="265">
        <v>2020</v>
      </c>
      <c r="F54" s="269">
        <v>2019</v>
      </c>
      <c r="AG54" s="4" t="s">
        <v>239</v>
      </c>
      <c r="AI54" s="265" t="s">
        <v>297</v>
      </c>
    </row>
    <row r="55" spans="1:111" ht="14.25" x14ac:dyDescent="0.25">
      <c r="A55" s="265" t="s">
        <v>529</v>
      </c>
      <c r="B55" s="265">
        <v>2019</v>
      </c>
      <c r="C55" s="265">
        <v>2019</v>
      </c>
      <c r="D55" s="265">
        <v>2019</v>
      </c>
      <c r="E55" s="265">
        <v>2020</v>
      </c>
      <c r="F55" s="269">
        <v>2019</v>
      </c>
      <c r="AG55" s="4" t="s">
        <v>240</v>
      </c>
      <c r="AI55" s="265" t="s">
        <v>213</v>
      </c>
    </row>
    <row r="56" spans="1:111" ht="14.25" x14ac:dyDescent="0.25">
      <c r="A56" s="265" t="s">
        <v>530</v>
      </c>
      <c r="B56" s="265">
        <v>2019</v>
      </c>
      <c r="C56" s="265">
        <v>2019</v>
      </c>
      <c r="D56" s="265">
        <v>2019</v>
      </c>
      <c r="E56" s="265">
        <v>2020</v>
      </c>
      <c r="F56" s="269">
        <v>2019</v>
      </c>
      <c r="AG56" s="4" t="s">
        <v>241</v>
      </c>
      <c r="AI56" s="265" t="s">
        <v>1075</v>
      </c>
    </row>
    <row r="57" spans="1:111" ht="14.25" x14ac:dyDescent="0.25">
      <c r="A57" s="265" t="s">
        <v>531</v>
      </c>
      <c r="B57" s="265">
        <v>2019</v>
      </c>
      <c r="C57" s="265">
        <v>2019</v>
      </c>
      <c r="D57" s="265">
        <v>2019</v>
      </c>
      <c r="E57" s="265">
        <v>2020</v>
      </c>
      <c r="F57" s="269">
        <v>2019</v>
      </c>
      <c r="AG57" s="4" t="s">
        <v>242</v>
      </c>
      <c r="AI57" s="265" t="s">
        <v>250</v>
      </c>
    </row>
    <row r="58" spans="1:111" ht="28.5" x14ac:dyDescent="0.25">
      <c r="A58" s="265" t="s">
        <v>539</v>
      </c>
      <c r="B58" s="265">
        <v>2019</v>
      </c>
      <c r="C58" s="265">
        <v>2019</v>
      </c>
      <c r="D58" s="265">
        <v>2019</v>
      </c>
      <c r="E58" s="265">
        <v>2020</v>
      </c>
      <c r="F58" s="269">
        <v>2019</v>
      </c>
      <c r="AG58" s="4" t="s">
        <v>243</v>
      </c>
      <c r="AI58" s="265" t="s">
        <v>269</v>
      </c>
    </row>
    <row r="59" spans="1:111" ht="28.5" x14ac:dyDescent="0.25">
      <c r="A59" s="265" t="s">
        <v>540</v>
      </c>
      <c r="B59" s="265">
        <v>2019</v>
      </c>
      <c r="C59" s="265">
        <v>2019</v>
      </c>
      <c r="D59" s="265">
        <v>2019</v>
      </c>
      <c r="E59" s="265">
        <v>2020</v>
      </c>
      <c r="F59" s="269">
        <v>2019</v>
      </c>
      <c r="AG59" s="4" t="s">
        <v>1113</v>
      </c>
      <c r="AI59" s="265" t="s">
        <v>1076</v>
      </c>
    </row>
    <row r="60" spans="1:111" ht="28.5" x14ac:dyDescent="0.25">
      <c r="A60" s="265" t="s">
        <v>532</v>
      </c>
      <c r="B60" s="265">
        <v>2019</v>
      </c>
      <c r="C60" s="265">
        <v>2019</v>
      </c>
      <c r="D60" s="265">
        <v>2019</v>
      </c>
      <c r="E60" s="265">
        <v>2020</v>
      </c>
      <c r="F60" s="269">
        <v>2019</v>
      </c>
      <c r="AG60" s="4" t="s">
        <v>244</v>
      </c>
      <c r="AI60" s="4" t="s">
        <v>298</v>
      </c>
    </row>
    <row r="61" spans="1:111" ht="14.25" x14ac:dyDescent="0.25">
      <c r="A61" s="265" t="s">
        <v>533</v>
      </c>
      <c r="B61" s="265">
        <v>2019</v>
      </c>
      <c r="C61" s="265">
        <v>2019</v>
      </c>
      <c r="D61" s="265">
        <v>2019</v>
      </c>
      <c r="E61" s="265">
        <v>2020</v>
      </c>
      <c r="F61" s="269">
        <v>2019</v>
      </c>
      <c r="AG61" s="4" t="s">
        <v>245</v>
      </c>
      <c r="AI61" s="265" t="s">
        <v>1077</v>
      </c>
    </row>
    <row r="62" spans="1:111" ht="28.5" x14ac:dyDescent="0.25">
      <c r="A62" s="265" t="s">
        <v>541</v>
      </c>
      <c r="B62" s="265">
        <v>2019</v>
      </c>
      <c r="C62" s="265">
        <v>2019</v>
      </c>
      <c r="D62" s="265">
        <v>2019</v>
      </c>
      <c r="E62" s="265">
        <v>2020</v>
      </c>
      <c r="F62" s="269">
        <v>2019</v>
      </c>
      <c r="AG62" s="4" t="s">
        <v>246</v>
      </c>
      <c r="AI62" s="265" t="s">
        <v>270</v>
      </c>
    </row>
    <row r="63" spans="1:111" ht="28.5" x14ac:dyDescent="0.25">
      <c r="A63" s="265" t="s">
        <v>542</v>
      </c>
      <c r="B63" s="265">
        <v>2019</v>
      </c>
      <c r="C63" s="265">
        <v>2019</v>
      </c>
      <c r="D63" s="265">
        <v>2019</v>
      </c>
      <c r="E63" s="265">
        <v>2020</v>
      </c>
      <c r="F63" s="269">
        <v>2019</v>
      </c>
      <c r="AG63" s="4" t="s">
        <v>247</v>
      </c>
      <c r="AI63" s="4" t="s">
        <v>299</v>
      </c>
    </row>
    <row r="64" spans="1:111" ht="14.25" x14ac:dyDescent="0.25">
      <c r="A64" s="265" t="s">
        <v>543</v>
      </c>
      <c r="B64" s="265">
        <v>2019</v>
      </c>
      <c r="C64" s="265">
        <v>2019</v>
      </c>
      <c r="D64" s="265">
        <v>2019</v>
      </c>
      <c r="E64" s="265">
        <v>2020</v>
      </c>
      <c r="F64" s="269">
        <v>2019</v>
      </c>
      <c r="AA64" s="4" t="str">
        <f>IF($S64="","",CONCATENATE("FIN ",#REF!," and ","EPN ",#REF!))</f>
        <v/>
      </c>
      <c r="AG64" s="4" t="s">
        <v>248</v>
      </c>
      <c r="AI64" s="4" t="s">
        <v>215</v>
      </c>
    </row>
    <row r="65" spans="1:35" ht="14.25" x14ac:dyDescent="0.25">
      <c r="A65" s="265" t="s">
        <v>534</v>
      </c>
      <c r="B65" s="265">
        <v>2019</v>
      </c>
      <c r="C65" s="265">
        <v>2019</v>
      </c>
      <c r="D65" s="265">
        <v>2019</v>
      </c>
      <c r="E65" s="265">
        <v>2020</v>
      </c>
      <c r="F65" s="269">
        <v>2019</v>
      </c>
      <c r="AA65" s="4" t="str">
        <f t="shared" ref="AA65:AA72" si="7">IF($S65="","",CONCATENATE("FIN ",$W64," and ","EPN ",$X64))</f>
        <v/>
      </c>
      <c r="AG65" s="4" t="s">
        <v>1114</v>
      </c>
      <c r="AI65" s="265" t="s">
        <v>234</v>
      </c>
    </row>
    <row r="66" spans="1:35" ht="14.25" x14ac:dyDescent="0.25">
      <c r="A66" s="265" t="s">
        <v>544</v>
      </c>
      <c r="B66" s="265">
        <v>2019</v>
      </c>
      <c r="C66" s="265">
        <v>2019</v>
      </c>
      <c r="D66" s="265">
        <v>2019</v>
      </c>
      <c r="E66" s="265">
        <v>2020</v>
      </c>
      <c r="F66" s="269">
        <v>2019</v>
      </c>
      <c r="AA66" s="4" t="str">
        <f t="shared" si="7"/>
        <v/>
      </c>
      <c r="AG66" s="4" t="s">
        <v>249</v>
      </c>
      <c r="AI66" s="265" t="s">
        <v>1078</v>
      </c>
    </row>
    <row r="67" spans="1:35" ht="28.5" x14ac:dyDescent="0.25">
      <c r="AA67" s="4" t="str">
        <f t="shared" si="7"/>
        <v/>
      </c>
      <c r="AG67" s="4" t="s">
        <v>1074</v>
      </c>
      <c r="AI67" s="4" t="s">
        <v>300</v>
      </c>
    </row>
    <row r="68" spans="1:35" ht="28.5" x14ac:dyDescent="0.25">
      <c r="AA68" s="4" t="str">
        <f t="shared" si="7"/>
        <v/>
      </c>
      <c r="AG68" s="4" t="s">
        <v>250</v>
      </c>
      <c r="AI68" s="4" t="s">
        <v>301</v>
      </c>
    </row>
    <row r="69" spans="1:35" ht="14.25" x14ac:dyDescent="0.25">
      <c r="AA69" s="4" t="str">
        <f t="shared" si="7"/>
        <v/>
      </c>
      <c r="AG69" s="4" t="s">
        <v>251</v>
      </c>
      <c r="AI69" s="4" t="s">
        <v>216</v>
      </c>
    </row>
    <row r="70" spans="1:35" ht="15" x14ac:dyDescent="0.25">
      <c r="A70" s="117" t="s">
        <v>818</v>
      </c>
      <c r="AA70" s="4" t="str">
        <f t="shared" si="7"/>
        <v/>
      </c>
      <c r="AG70" s="4" t="s">
        <v>1078</v>
      </c>
      <c r="AI70" s="4" t="s">
        <v>235</v>
      </c>
    </row>
    <row r="71" spans="1:35" ht="28.5" x14ac:dyDescent="0.25">
      <c r="A71" s="4" t="s">
        <v>815</v>
      </c>
      <c r="AA71" s="4" t="str">
        <f t="shared" si="7"/>
        <v/>
      </c>
      <c r="AG71" s="4" t="s">
        <v>252</v>
      </c>
      <c r="AI71" s="265" t="s">
        <v>302</v>
      </c>
    </row>
    <row r="72" spans="1:35" ht="28.5" x14ac:dyDescent="0.25">
      <c r="A72" s="265" t="s">
        <v>1136</v>
      </c>
      <c r="AA72" s="4" t="str">
        <f t="shared" si="7"/>
        <v/>
      </c>
      <c r="AG72" s="4" t="s">
        <v>253</v>
      </c>
      <c r="AI72" s="265" t="s">
        <v>272</v>
      </c>
    </row>
    <row r="73" spans="1:35" ht="28.5" x14ac:dyDescent="0.25">
      <c r="A73" s="4" t="s">
        <v>484</v>
      </c>
      <c r="B73" s="4" t="s">
        <v>1020</v>
      </c>
      <c r="AG73" s="4" t="s">
        <v>255</v>
      </c>
      <c r="AI73" s="265" t="s">
        <v>303</v>
      </c>
    </row>
    <row r="74" spans="1:35" ht="28.5" x14ac:dyDescent="0.25">
      <c r="A74" s="4" t="s">
        <v>840</v>
      </c>
      <c r="AG74" s="4" t="s">
        <v>256</v>
      </c>
      <c r="AI74" s="4" t="s">
        <v>304</v>
      </c>
    </row>
    <row r="75" spans="1:35" ht="42.75" x14ac:dyDescent="0.25">
      <c r="A75" s="4" t="s">
        <v>1013</v>
      </c>
      <c r="AG75" s="4" t="s">
        <v>257</v>
      </c>
      <c r="AI75" s="265" t="s">
        <v>217</v>
      </c>
    </row>
    <row r="76" spans="1:35" ht="14.25" x14ac:dyDescent="0.25">
      <c r="A76" s="4" t="s">
        <v>34</v>
      </c>
      <c r="AG76" s="4" t="s">
        <v>258</v>
      </c>
      <c r="AI76" s="265" t="s">
        <v>236</v>
      </c>
    </row>
    <row r="77" spans="1:35" ht="99.75" x14ac:dyDescent="0.25">
      <c r="A77" s="4" t="s">
        <v>999</v>
      </c>
      <c r="AG77" s="4" t="s">
        <v>1115</v>
      </c>
      <c r="AI77" s="265" t="s">
        <v>252</v>
      </c>
    </row>
    <row r="78" spans="1:35" ht="85.5" x14ac:dyDescent="0.25">
      <c r="A78" s="4" t="s">
        <v>823</v>
      </c>
      <c r="AG78" s="4" t="s">
        <v>259</v>
      </c>
      <c r="AI78" s="265" t="s">
        <v>1079</v>
      </c>
    </row>
    <row r="79" spans="1:35" ht="28.5" x14ac:dyDescent="0.25">
      <c r="AG79" s="4" t="s">
        <v>260</v>
      </c>
      <c r="AI79" s="265" t="s">
        <v>1080</v>
      </c>
    </row>
    <row r="80" spans="1:35" ht="28.5" x14ac:dyDescent="0.25">
      <c r="AG80" s="4" t="s">
        <v>261</v>
      </c>
      <c r="AI80" s="4" t="s">
        <v>305</v>
      </c>
    </row>
    <row r="81" spans="1:35" ht="14.25" x14ac:dyDescent="0.25">
      <c r="AG81" s="4" t="s">
        <v>262</v>
      </c>
      <c r="AI81" s="4" t="s">
        <v>218</v>
      </c>
    </row>
    <row r="82" spans="1:35" ht="15" x14ac:dyDescent="0.25">
      <c r="A82" s="174" t="str">
        <f>IF(OR(MOD(YEAR('Facility Information'!B28),400)=0,AND(MOD(YEAR('Facility Information'!B28),4)=0,MOD(YEAR('Facility Information'!B28),100)&lt;&gt;0)),"Leap Year", "NOT a Leap Year")</f>
        <v>NOT a Leap Year</v>
      </c>
      <c r="B82">
        <f>IF(AND(A82="Leap Year",'Facility Information'!B28&lt;=DATE(YEAR('Facility Information'!B28),2,29)),366,365)</f>
        <v>365</v>
      </c>
      <c r="C82">
        <f>IF(OR(B82=366,B83=366),366,365)</f>
        <v>365</v>
      </c>
      <c r="AG82" s="4" t="s">
        <v>264</v>
      </c>
      <c r="AI82" s="4" t="s">
        <v>306</v>
      </c>
    </row>
    <row r="83" spans="1:35" ht="28.5" x14ac:dyDescent="0.25">
      <c r="A83" s="174" t="str">
        <f>IF(OR(MOD(YEAR('Facility Information'!B30),400)=0,AND(MOD(YEAR('Facility Information'!B30),4)=0,MOD(YEAR('Facility Information'!B30),100)&lt;&gt;0)),"Leap Year", "NOT a Leap Year")</f>
        <v>NOT a Leap Year</v>
      </c>
      <c r="B83">
        <f>IF(AND(A83="Leap Year",'Facility Information'!B30&gt;=DATE(YEAR('Facility Information'!B30),2,29)),366,365)</f>
        <v>365</v>
      </c>
      <c r="C83"/>
      <c r="AG83" s="4" t="s">
        <v>265</v>
      </c>
      <c r="AI83" s="265" t="s">
        <v>253</v>
      </c>
    </row>
    <row r="84" spans="1:35" ht="28.5" x14ac:dyDescent="0.25">
      <c r="AG84" s="4" t="s">
        <v>266</v>
      </c>
      <c r="AI84" s="265" t="s">
        <v>273</v>
      </c>
    </row>
    <row r="85" spans="1:35" ht="28.5" x14ac:dyDescent="0.25">
      <c r="AG85" s="4" t="s">
        <v>267</v>
      </c>
      <c r="AI85" s="265" t="s">
        <v>1081</v>
      </c>
    </row>
    <row r="86" spans="1:35" ht="15" x14ac:dyDescent="0.25">
      <c r="A86" s="117" t="s">
        <v>1063</v>
      </c>
      <c r="AG86" s="4" t="s">
        <v>268</v>
      </c>
      <c r="AI86" s="4" t="s">
        <v>237</v>
      </c>
    </row>
    <row r="87" spans="1:35" ht="28.5" x14ac:dyDescent="0.25">
      <c r="A87" s="4" t="str">
        <f>IF(OR('Emission Supporting Documents'!E15="Yes",'Emission Supporting Documents'!G15="Yes",'Emission Supporting Documents'!I15="Yes",'Emission Supporting Documents'!K15="Yes",'Emission Supporting Documents'!M15="Yes",'Emission Supporting Documents'!O15="Yes",'Emission Supporting Documents'!Q15="Yes",'Emission Supporting Documents'!S15="Yes",'Emission Supporting Documents'!U15="Yes"),TRUE,"")</f>
        <v/>
      </c>
      <c r="AG87" s="4" t="s">
        <v>269</v>
      </c>
      <c r="AI87" s="265" t="s">
        <v>254</v>
      </c>
    </row>
    <row r="88" spans="1:35" ht="28.5" x14ac:dyDescent="0.25">
      <c r="A88" s="4" t="str">
        <f>IF(OR('Emission Supporting Documents'!E16="Yes",'Emission Supporting Documents'!G16="Yes",'Emission Supporting Documents'!I16="Yes",'Emission Supporting Documents'!K16="Yes",'Emission Supporting Documents'!M16="Yes",'Emission Supporting Documents'!O16="Yes",'Emission Supporting Documents'!Q16="Yes",'Emission Supporting Documents'!S16="Yes",'Emission Supporting Documents'!U16="Yes"),TRUE,"")</f>
        <v/>
      </c>
      <c r="AG88" s="4" t="s">
        <v>270</v>
      </c>
      <c r="AI88" s="265" t="s">
        <v>1082</v>
      </c>
    </row>
    <row r="89" spans="1:35" ht="28.5" x14ac:dyDescent="0.25">
      <c r="A89" s="4" t="str">
        <f>IF(OR('Emission Supporting Documents'!E17="Yes",'Emission Supporting Documents'!G17="Yes",'Emission Supporting Documents'!I17="Yes",'Emission Supporting Documents'!K17="Yes",'Emission Supporting Documents'!M17="Yes",'Emission Supporting Documents'!O17="Yes",'Emission Supporting Documents'!Q17="Yes",'Emission Supporting Documents'!S17="Yes",'Emission Supporting Documents'!U17="Yes"),TRUE,"")</f>
        <v/>
      </c>
      <c r="AG89" s="4" t="s">
        <v>271</v>
      </c>
      <c r="AI89" s="265" t="s">
        <v>307</v>
      </c>
    </row>
    <row r="90" spans="1:35" ht="28.5" x14ac:dyDescent="0.25">
      <c r="A90" s="4" t="str">
        <f>IF(OR('Emission Supporting Documents'!E18="Yes",'Emission Supporting Documents'!G18="Yes",'Emission Supporting Documents'!I18="Yes",'Emission Supporting Documents'!K18="Yes",'Emission Supporting Documents'!M18="Yes",'Emission Supporting Documents'!O18="Yes",'Emission Supporting Documents'!Q18="Yes",'Emission Supporting Documents'!S18="Yes",'Emission Supporting Documents'!U18="Yes"),TRUE,"")</f>
        <v/>
      </c>
      <c r="AG90" s="4" t="s">
        <v>272</v>
      </c>
      <c r="AI90" s="265" t="s">
        <v>1083</v>
      </c>
    </row>
    <row r="91" spans="1:35" ht="14.25" x14ac:dyDescent="0.25">
      <c r="A91" s="4" t="str">
        <f>IF(OR('Emission Supporting Documents'!E19="Yes",'Emission Supporting Documents'!G19="Yes",'Emission Supporting Documents'!I19="Yes",'Emission Supporting Documents'!K19="Yes",'Emission Supporting Documents'!M19="Yes",'Emission Supporting Documents'!O19="Yes",'Emission Supporting Documents'!Q19="Yes",'Emission Supporting Documents'!S19="Yes",'Emission Supporting Documents'!U19="Yes"),TRUE,"")</f>
        <v/>
      </c>
      <c r="AG91" s="4" t="s">
        <v>273</v>
      </c>
      <c r="AI91" s="4" t="s">
        <v>219</v>
      </c>
    </row>
    <row r="92" spans="1:35" ht="14.25" x14ac:dyDescent="0.25">
      <c r="A92" s="4" t="str">
        <f>IF(OR('Emission Supporting Documents'!E20="Yes",'Emission Supporting Documents'!G20="Yes",'Emission Supporting Documents'!I20="Yes",'Emission Supporting Documents'!K20="Yes",'Emission Supporting Documents'!M20="Yes",'Emission Supporting Documents'!O20="Yes",'Emission Supporting Documents'!Q20="Yes",'Emission Supporting Documents'!S20="Yes",'Emission Supporting Documents'!U20="Yes"),TRUE,"")</f>
        <v/>
      </c>
      <c r="AG92" s="4" t="s">
        <v>1116</v>
      </c>
      <c r="AI92" s="4" t="s">
        <v>238</v>
      </c>
    </row>
    <row r="93" spans="1:35" ht="28.5" x14ac:dyDescent="0.25">
      <c r="A93" s="4" t="str">
        <f>IF(OR('Emission Supporting Documents'!E21="Yes",'Emission Supporting Documents'!G21="Yes",'Emission Supporting Documents'!I21="Yes",'Emission Supporting Documents'!K21="Yes",'Emission Supporting Documents'!M21="Yes",'Emission Supporting Documents'!O21="Yes",'Emission Supporting Documents'!Q21="Yes",'Emission Supporting Documents'!S21="Yes",'Emission Supporting Documents'!U21="Yes"),TRUE,"")</f>
        <v/>
      </c>
      <c r="AG93" s="4" t="s">
        <v>1117</v>
      </c>
      <c r="AI93" s="4" t="s">
        <v>255</v>
      </c>
    </row>
    <row r="94" spans="1:35" ht="28.5" x14ac:dyDescent="0.25">
      <c r="A94" s="4" t="str">
        <f>IF(OR('Emission Supporting Documents'!E22="Yes",'Emission Supporting Documents'!G22="Yes",'Emission Supporting Documents'!I22="Yes",'Emission Supporting Documents'!K22="Yes",'Emission Supporting Documents'!M22="Yes",'Emission Supporting Documents'!O22="Yes",'Emission Supporting Documents'!Q22="Yes",'Emission Supporting Documents'!S22="Yes",'Emission Supporting Documents'!U22="Yes"),TRUE,"")</f>
        <v/>
      </c>
      <c r="AG94" s="4" t="s">
        <v>1118</v>
      </c>
      <c r="AI94" s="4" t="s">
        <v>274</v>
      </c>
    </row>
    <row r="95" spans="1:35" ht="28.5" x14ac:dyDescent="0.25">
      <c r="A95" s="4" t="str">
        <f>IF(OR('Emission Supporting Documents'!E23="Yes",'Emission Supporting Documents'!G23="Yes",'Emission Supporting Documents'!I23="Yes",'Emission Supporting Documents'!K23="Yes",'Emission Supporting Documents'!M23="Yes",'Emission Supporting Documents'!O23="Yes",'Emission Supporting Documents'!Q23="Yes",'Emission Supporting Documents'!S23="Yes",'Emission Supporting Documents'!U23="Yes"),TRUE,"")</f>
        <v/>
      </c>
      <c r="AG95" s="4" t="s">
        <v>274</v>
      </c>
      <c r="AI95" s="4" t="s">
        <v>308</v>
      </c>
    </row>
    <row r="96" spans="1:35" ht="28.5" x14ac:dyDescent="0.25">
      <c r="A96" s="4" t="str">
        <f>IF(OR('Emission Supporting Documents'!E24="Yes",'Emission Supporting Documents'!G24="Yes",'Emission Supporting Documents'!I24="Yes",'Emission Supporting Documents'!K24="Yes",'Emission Supporting Documents'!M24="Yes",'Emission Supporting Documents'!O24="Yes",'Emission Supporting Documents'!Q24="Yes",'Emission Supporting Documents'!S24="Yes",'Emission Supporting Documents'!U24="Yes"),TRUE,"")</f>
        <v/>
      </c>
      <c r="AG96" s="4" t="s">
        <v>275</v>
      </c>
      <c r="AI96" s="4" t="s">
        <v>309</v>
      </c>
    </row>
    <row r="97" spans="1:35" ht="14.25" x14ac:dyDescent="0.25">
      <c r="A97" s="4" t="str">
        <f>IF(OR('Emission Supporting Documents'!E25="Yes",'Emission Supporting Documents'!G25="Yes",'Emission Supporting Documents'!I25="Yes",'Emission Supporting Documents'!K25="Yes",'Emission Supporting Documents'!M25="Yes",'Emission Supporting Documents'!O25="Yes",'Emission Supporting Documents'!Q25="Yes",'Emission Supporting Documents'!S25="Yes",'Emission Supporting Documents'!U25="Yes"),TRUE,"")</f>
        <v/>
      </c>
      <c r="AG97" s="4" t="s">
        <v>1119</v>
      </c>
      <c r="AI97" s="4" t="s">
        <v>221</v>
      </c>
    </row>
    <row r="98" spans="1:35" ht="14.25" x14ac:dyDescent="0.25">
      <c r="A98" s="4" t="str">
        <f>IF(OR('Emission Supporting Documents'!E26="Yes",'Emission Supporting Documents'!G26="Yes",'Emission Supporting Documents'!I26="Yes",'Emission Supporting Documents'!K26="Yes",'Emission Supporting Documents'!M26="Yes",'Emission Supporting Documents'!O26="Yes",'Emission Supporting Documents'!Q26="Yes",'Emission Supporting Documents'!S26="Yes",'Emission Supporting Documents'!U26="Yes"),TRUE,"")</f>
        <v/>
      </c>
      <c r="AI98" s="4" t="s">
        <v>239</v>
      </c>
    </row>
    <row r="99" spans="1:35" ht="28.5" x14ac:dyDescent="0.25">
      <c r="A99" s="4" t="str">
        <f>IF(OR('Emission Supporting Documents'!E27="Yes",'Emission Supporting Documents'!G27="Yes",'Emission Supporting Documents'!I27="Yes",'Emission Supporting Documents'!K27="Yes",'Emission Supporting Documents'!M27="Yes",'Emission Supporting Documents'!O27="Yes",'Emission Supporting Documents'!Q27="Yes",'Emission Supporting Documents'!S27="Yes",'Emission Supporting Documents'!U27="Yes"),TRUE,"")</f>
        <v/>
      </c>
      <c r="AI99" s="4" t="s">
        <v>256</v>
      </c>
    </row>
    <row r="100" spans="1:35" ht="28.5" x14ac:dyDescent="0.25">
      <c r="A100" s="4" t="str">
        <f>IF(OR('Emission Supporting Documents'!E28="Yes",'Emission Supporting Documents'!G28="Yes",'Emission Supporting Documents'!I28="Yes",'Emission Supporting Documents'!K28="Yes",'Emission Supporting Documents'!M28="Yes",'Emission Supporting Documents'!O28="Yes",'Emission Supporting Documents'!Q28="Yes",'Emission Supporting Documents'!S28="Yes",'Emission Supporting Documents'!U28="Yes"),TRUE,"")</f>
        <v/>
      </c>
      <c r="AI100" s="4" t="s">
        <v>310</v>
      </c>
    </row>
    <row r="101" spans="1:35" ht="28.5" x14ac:dyDescent="0.25">
      <c r="A101" s="4" t="str">
        <f>IF(OR('Emission Supporting Documents'!E29="Yes",'Emission Supporting Documents'!G29="Yes",'Emission Supporting Documents'!I29="Yes",'Emission Supporting Documents'!K29="Yes",'Emission Supporting Documents'!M29="Yes",'Emission Supporting Documents'!O29="Yes",'Emission Supporting Documents'!Q29="Yes",'Emission Supporting Documents'!S29="Yes",'Emission Supporting Documents'!U29="Yes"),TRUE,"")</f>
        <v/>
      </c>
      <c r="AI101" s="4" t="s">
        <v>311</v>
      </c>
    </row>
    <row r="102" spans="1:35" ht="28.5" x14ac:dyDescent="0.25">
      <c r="A102" s="4" t="str">
        <f>IF(OR('Emission Supporting Documents'!E30="Yes",'Emission Supporting Documents'!G30="Yes",'Emission Supporting Documents'!I30="Yes",'Emission Supporting Documents'!K30="Yes",'Emission Supporting Documents'!M30="Yes",'Emission Supporting Documents'!O30="Yes",'Emission Supporting Documents'!Q30="Yes",'Emission Supporting Documents'!S30="Yes",'Emission Supporting Documents'!U30="Yes"),TRUE,"")</f>
        <v/>
      </c>
      <c r="AI102" s="4" t="s">
        <v>312</v>
      </c>
    </row>
    <row r="103" spans="1:35" ht="14.25" x14ac:dyDescent="0.25">
      <c r="A103" s="4" t="str">
        <f>IF(OR('Emission Supporting Documents'!E31="Yes",'Emission Supporting Documents'!G31="Yes",'Emission Supporting Documents'!I31="Yes",'Emission Supporting Documents'!K31="Yes",'Emission Supporting Documents'!M31="Yes",'Emission Supporting Documents'!O31="Yes",'Emission Supporting Documents'!Q31="Yes",'Emission Supporting Documents'!S31="Yes",'Emission Supporting Documents'!U31="Yes"),TRUE,"")</f>
        <v/>
      </c>
      <c r="AI103" s="4" t="s">
        <v>222</v>
      </c>
    </row>
    <row r="104" spans="1:35" ht="14.25" x14ac:dyDescent="0.25">
      <c r="A104" s="4" t="str">
        <f>IF(OR('Emission Supporting Documents'!E32="Yes",'Emission Supporting Documents'!G32="Yes",'Emission Supporting Documents'!I32="Yes",'Emission Supporting Documents'!K32="Yes",'Emission Supporting Documents'!M32="Yes",'Emission Supporting Documents'!O32="Yes",'Emission Supporting Documents'!Q32="Yes",'Emission Supporting Documents'!S32="Yes",'Emission Supporting Documents'!U32="Yes"),TRUE,"")</f>
        <v/>
      </c>
      <c r="AI104" s="4" t="s">
        <v>240</v>
      </c>
    </row>
    <row r="105" spans="1:35" ht="28.5" x14ac:dyDescent="0.25">
      <c r="A105" s="4" t="str">
        <f>IF(OR('Emission Supporting Documents'!E33="Yes",'Emission Supporting Documents'!G33="Yes",'Emission Supporting Documents'!I33="Yes",'Emission Supporting Documents'!K33="Yes",'Emission Supporting Documents'!M33="Yes",'Emission Supporting Documents'!O33="Yes",'Emission Supporting Documents'!Q33="Yes",'Emission Supporting Documents'!S33="Yes",'Emission Supporting Documents'!U33="Yes"),TRUE,"")</f>
        <v/>
      </c>
      <c r="AI105" s="4" t="s">
        <v>313</v>
      </c>
    </row>
    <row r="106" spans="1:35" ht="28.5" x14ac:dyDescent="0.25">
      <c r="A106" s="4" t="str">
        <f>IF(OR('Emission Supporting Documents'!E34="Yes",'Emission Supporting Documents'!G34="Yes",'Emission Supporting Documents'!I34="Yes",'Emission Supporting Documents'!K34="Yes",'Emission Supporting Documents'!M34="Yes",'Emission Supporting Documents'!O34="Yes",'Emission Supporting Documents'!Q34="Yes",'Emission Supporting Documents'!S34="Yes",'Emission Supporting Documents'!U34="Yes"),TRUE,"")</f>
        <v/>
      </c>
      <c r="AI106" s="4" t="s">
        <v>314</v>
      </c>
    </row>
    <row r="107" spans="1:35" ht="28.5" x14ac:dyDescent="0.25">
      <c r="A107" s="4" t="str">
        <f>IF(OR('Emission Supporting Documents'!E35="Yes",'Emission Supporting Documents'!G35="Yes",'Emission Supporting Documents'!I35="Yes",'Emission Supporting Documents'!K35="Yes",'Emission Supporting Documents'!M35="Yes",'Emission Supporting Documents'!O35="Yes",'Emission Supporting Documents'!Q35="Yes",'Emission Supporting Documents'!S35="Yes",'Emission Supporting Documents'!U35="Yes"),TRUE,"")</f>
        <v/>
      </c>
      <c r="AI107" s="4" t="s">
        <v>315</v>
      </c>
    </row>
    <row r="108" spans="1:35" ht="14.25" x14ac:dyDescent="0.25">
      <c r="A108" s="4" t="str">
        <f>IF(OR('Emission Supporting Documents'!E36="Yes",'Emission Supporting Documents'!G36="Yes",'Emission Supporting Documents'!I36="Yes",'Emission Supporting Documents'!K36="Yes",'Emission Supporting Documents'!M36="Yes",'Emission Supporting Documents'!O36="Yes",'Emission Supporting Documents'!Q36="Yes",'Emission Supporting Documents'!S36="Yes",'Emission Supporting Documents'!U36="Yes"),TRUE,"")</f>
        <v/>
      </c>
      <c r="AI108" s="4" t="s">
        <v>223</v>
      </c>
    </row>
    <row r="109" spans="1:35" ht="14.25" x14ac:dyDescent="0.25">
      <c r="A109" s="4" t="str">
        <f>IF(OR('Emission Supporting Documents'!E37="Yes",'Emission Supporting Documents'!G37="Yes",'Emission Supporting Documents'!I37="Yes",'Emission Supporting Documents'!K37="Yes",'Emission Supporting Documents'!M37="Yes",'Emission Supporting Documents'!O37="Yes",'Emission Supporting Documents'!Q37="Yes",'Emission Supporting Documents'!S37="Yes",'Emission Supporting Documents'!U37="Yes"),TRUE,"")</f>
        <v/>
      </c>
      <c r="AI109" s="4" t="s">
        <v>241</v>
      </c>
    </row>
    <row r="110" spans="1:35" ht="28.5" x14ac:dyDescent="0.25">
      <c r="A110" s="4" t="str">
        <f>IF(OR('Emission Supporting Documents'!E38="Yes",'Emission Supporting Documents'!G38="Yes",'Emission Supporting Documents'!I38="Yes",'Emission Supporting Documents'!K38="Yes",'Emission Supporting Documents'!M38="Yes",'Emission Supporting Documents'!O38="Yes",'Emission Supporting Documents'!Q38="Yes",'Emission Supporting Documents'!S38="Yes",'Emission Supporting Documents'!U38="Yes"),TRUE,"")</f>
        <v/>
      </c>
      <c r="AI110" s="4" t="s">
        <v>258</v>
      </c>
    </row>
    <row r="111" spans="1:35" ht="28.5" x14ac:dyDescent="0.25">
      <c r="A111" s="4" t="str">
        <f>IF(OR('Emission Supporting Documents'!E39="Yes",'Emission Supporting Documents'!G39="Yes",'Emission Supporting Documents'!I39="Yes",'Emission Supporting Documents'!K39="Yes",'Emission Supporting Documents'!M39="Yes",'Emission Supporting Documents'!O39="Yes",'Emission Supporting Documents'!Q39="Yes",'Emission Supporting Documents'!S39="Yes",'Emission Supporting Documents'!U39="Yes"),TRUE,"")</f>
        <v/>
      </c>
      <c r="AI111" s="4" t="s">
        <v>275</v>
      </c>
    </row>
    <row r="112" spans="1:35" ht="28.5" x14ac:dyDescent="0.25">
      <c r="A112" s="4" t="str">
        <f>IF(OR('Emission Supporting Documents'!E40="Yes",'Emission Supporting Documents'!G40="Yes",'Emission Supporting Documents'!I40="Yes",'Emission Supporting Documents'!K40="Yes",'Emission Supporting Documents'!M40="Yes",'Emission Supporting Documents'!O40="Yes",'Emission Supporting Documents'!Q40="Yes",'Emission Supporting Documents'!S40="Yes",'Emission Supporting Documents'!U40="Yes"),TRUE,"")</f>
        <v/>
      </c>
      <c r="AI112" s="4" t="s">
        <v>316</v>
      </c>
    </row>
    <row r="113" spans="1:35" ht="28.5" x14ac:dyDescent="0.25">
      <c r="A113" s="4" t="str">
        <f>IF(OR('Emission Supporting Documents'!E41="Yes",'Emission Supporting Documents'!G41="Yes",'Emission Supporting Documents'!I41="Yes",'Emission Supporting Documents'!K41="Yes",'Emission Supporting Documents'!M41="Yes",'Emission Supporting Documents'!O41="Yes",'Emission Supporting Documents'!Q41="Yes",'Emission Supporting Documents'!S41="Yes",'Emission Supporting Documents'!U41="Yes"),TRUE,"")</f>
        <v/>
      </c>
      <c r="AI113" s="4" t="s">
        <v>317</v>
      </c>
    </row>
    <row r="114" spans="1:35" ht="14.25" x14ac:dyDescent="0.25">
      <c r="A114" s="4" t="str">
        <f>IF(OR('Emission Supporting Documents'!E42="Yes",'Emission Supporting Documents'!G42="Yes",'Emission Supporting Documents'!I42="Yes",'Emission Supporting Documents'!K42="Yes",'Emission Supporting Documents'!M42="Yes",'Emission Supporting Documents'!O42="Yes",'Emission Supporting Documents'!Q42="Yes",'Emission Supporting Documents'!S42="Yes",'Emission Supporting Documents'!U42="Yes"),TRUE,"")</f>
        <v/>
      </c>
      <c r="AI114" s="4" t="s">
        <v>224</v>
      </c>
    </row>
    <row r="115" spans="1:35" ht="14.25" x14ac:dyDescent="0.25">
      <c r="A115" s="4" t="str">
        <f>IF(OR('Emission Supporting Documents'!E43="Yes",'Emission Supporting Documents'!G43="Yes",'Emission Supporting Documents'!I43="Yes",'Emission Supporting Documents'!K43="Yes",'Emission Supporting Documents'!M43="Yes",'Emission Supporting Documents'!O43="Yes",'Emission Supporting Documents'!Q43="Yes",'Emission Supporting Documents'!S43="Yes",'Emission Supporting Documents'!U43="Yes"),TRUE,"")</f>
        <v/>
      </c>
      <c r="AI115" s="4" t="s">
        <v>242</v>
      </c>
    </row>
    <row r="116" spans="1:35" ht="28.5" x14ac:dyDescent="0.25">
      <c r="A116" s="4" t="str">
        <f>IF(OR('Emission Supporting Documents'!E44="Yes",'Emission Supporting Documents'!G44="Yes",'Emission Supporting Documents'!I44="Yes",'Emission Supporting Documents'!K44="Yes",'Emission Supporting Documents'!M44="Yes",'Emission Supporting Documents'!O44="Yes",'Emission Supporting Documents'!Q44="Yes",'Emission Supporting Documents'!S44="Yes",'Emission Supporting Documents'!U44="Yes"),TRUE,"")</f>
        <v/>
      </c>
      <c r="AI116" s="4" t="s">
        <v>259</v>
      </c>
    </row>
    <row r="117" spans="1:35" ht="28.5" x14ac:dyDescent="0.25">
      <c r="A117" s="4" t="str">
        <f>IF(OR('Emission Supporting Documents'!E45="Yes",'Emission Supporting Documents'!G45="Yes",'Emission Supporting Documents'!I45="Yes",'Emission Supporting Documents'!K45="Yes",'Emission Supporting Documents'!M45="Yes",'Emission Supporting Documents'!O45="Yes",'Emission Supporting Documents'!Q45="Yes",'Emission Supporting Documents'!S45="Yes",'Emission Supporting Documents'!U45="Yes"),TRUE,"")</f>
        <v/>
      </c>
      <c r="AI117" s="4" t="s">
        <v>276</v>
      </c>
    </row>
    <row r="118" spans="1:35" ht="28.5" x14ac:dyDescent="0.25">
      <c r="A118" s="4" t="str">
        <f>IF(OR('Emission Supporting Documents'!E46="Yes",'Emission Supporting Documents'!G46="Yes",'Emission Supporting Documents'!I46="Yes",'Emission Supporting Documents'!K46="Yes",'Emission Supporting Documents'!M46="Yes",'Emission Supporting Documents'!O46="Yes",'Emission Supporting Documents'!Q46="Yes",'Emission Supporting Documents'!S46="Yes",'Emission Supporting Documents'!U46="Yes"),TRUE,"")</f>
        <v/>
      </c>
      <c r="AI118" s="4" t="s">
        <v>318</v>
      </c>
    </row>
    <row r="119" spans="1:35" ht="14.25" x14ac:dyDescent="0.25">
      <c r="A119" s="4" t="str">
        <f>IF(OR('Emission Supporting Documents'!E47="Yes",'Emission Supporting Documents'!G47="Yes",'Emission Supporting Documents'!I47="Yes",'Emission Supporting Documents'!K47="Yes",'Emission Supporting Documents'!M47="Yes",'Emission Supporting Documents'!O47="Yes",'Emission Supporting Documents'!Q47="Yes",'Emission Supporting Documents'!S47="Yes",'Emission Supporting Documents'!U47="Yes"),TRUE,"")</f>
        <v/>
      </c>
      <c r="AI119" s="4" t="s">
        <v>243</v>
      </c>
    </row>
    <row r="120" spans="1:35" ht="28.5" x14ac:dyDescent="0.25">
      <c r="A120" s="4" t="str">
        <f>IF(OR('Emission Supporting Documents'!E48="Yes",'Emission Supporting Documents'!G48="Yes",'Emission Supporting Documents'!I48="Yes",'Emission Supporting Documents'!K48="Yes",'Emission Supporting Documents'!M48="Yes",'Emission Supporting Documents'!O48="Yes",'Emission Supporting Documents'!Q48="Yes",'Emission Supporting Documents'!S48="Yes",'Emission Supporting Documents'!U48="Yes"),TRUE,"")</f>
        <v/>
      </c>
      <c r="AI120" s="4" t="s">
        <v>260</v>
      </c>
    </row>
    <row r="121" spans="1:35" ht="28.5" x14ac:dyDescent="0.25">
      <c r="A121" s="4" t="str">
        <f>IF(OR('Emission Supporting Documents'!E49="Yes",'Emission Supporting Documents'!G49="Yes",'Emission Supporting Documents'!I49="Yes",'Emission Supporting Documents'!K49="Yes",'Emission Supporting Documents'!M49="Yes",'Emission Supporting Documents'!O49="Yes",'Emission Supporting Documents'!Q49="Yes",'Emission Supporting Documents'!S49="Yes",'Emission Supporting Documents'!U49="Yes"),TRUE,"")</f>
        <v/>
      </c>
      <c r="AI121" s="4" t="s">
        <v>319</v>
      </c>
    </row>
    <row r="122" spans="1:35" ht="28.5" x14ac:dyDescent="0.25">
      <c r="A122" s="4" t="str">
        <f>IF(OR('Emission Supporting Documents'!E50="Yes",'Emission Supporting Documents'!G50="Yes",'Emission Supporting Documents'!I50="Yes",'Emission Supporting Documents'!K50="Yes",'Emission Supporting Documents'!M50="Yes",'Emission Supporting Documents'!O50="Yes",'Emission Supporting Documents'!Q50="Yes",'Emission Supporting Documents'!S50="Yes",'Emission Supporting Documents'!U50="Yes"),TRUE,"")</f>
        <v/>
      </c>
      <c r="AI122" s="4" t="s">
        <v>320</v>
      </c>
    </row>
    <row r="123" spans="1:35" ht="14.25" x14ac:dyDescent="0.25">
      <c r="A123" s="4" t="str">
        <f>IF(OR('Emission Supporting Documents'!E51="Yes",'Emission Supporting Documents'!G51="Yes",'Emission Supporting Documents'!I51="Yes",'Emission Supporting Documents'!K51="Yes",'Emission Supporting Documents'!M51="Yes",'Emission Supporting Documents'!O51="Yes",'Emission Supporting Documents'!Q51="Yes",'Emission Supporting Documents'!S51="Yes",'Emission Supporting Documents'!U51="Yes"),TRUE,"")</f>
        <v/>
      </c>
      <c r="AI123" s="4" t="s">
        <v>226</v>
      </c>
    </row>
    <row r="124" spans="1:35" ht="28.5" x14ac:dyDescent="0.25">
      <c r="A124" s="4" t="str">
        <f>IF(OR('Emission Supporting Documents'!E52="Yes",'Emission Supporting Documents'!G52="Yes",'Emission Supporting Documents'!I52="Yes",'Emission Supporting Documents'!K52="Yes",'Emission Supporting Documents'!M52="Yes",'Emission Supporting Documents'!O52="Yes",'Emission Supporting Documents'!Q52="Yes",'Emission Supporting Documents'!S52="Yes",'Emission Supporting Documents'!U52="Yes"),TRUE,"")</f>
        <v/>
      </c>
      <c r="AI124" s="265" t="s">
        <v>244</v>
      </c>
    </row>
    <row r="125" spans="1:35" ht="28.5" x14ac:dyDescent="0.25">
      <c r="A125" s="4" t="str">
        <f>IF(OR('Emission Supporting Documents'!E53="Yes",'Emission Supporting Documents'!G53="Yes",'Emission Supporting Documents'!I53="Yes",'Emission Supporting Documents'!K53="Yes",'Emission Supporting Documents'!M53="Yes",'Emission Supporting Documents'!O53="Yes",'Emission Supporting Documents'!Q53="Yes",'Emission Supporting Documents'!S53="Yes",'Emission Supporting Documents'!U53="Yes"),TRUE,"")</f>
        <v/>
      </c>
      <c r="AI125" s="4" t="s">
        <v>321</v>
      </c>
    </row>
    <row r="126" spans="1:35" ht="28.5" x14ac:dyDescent="0.25">
      <c r="A126" s="4" t="str">
        <f>IF(OR('Emission Supporting Documents'!E54="Yes",'Emission Supporting Documents'!G54="Yes",'Emission Supporting Documents'!I54="Yes",'Emission Supporting Documents'!K54="Yes",'Emission Supporting Documents'!M54="Yes",'Emission Supporting Documents'!O54="Yes",'Emission Supporting Documents'!Q54="Yes",'Emission Supporting Documents'!S54="Yes",'Emission Supporting Documents'!U54="Yes"),TRUE,"")</f>
        <v/>
      </c>
      <c r="AI126" s="4" t="s">
        <v>322</v>
      </c>
    </row>
    <row r="127" spans="1:35" ht="42.75" x14ac:dyDescent="0.25">
      <c r="A127" s="4" t="str">
        <f>IF(OR('Emission Supporting Documents'!E55="Yes",'Emission Supporting Documents'!G55="Yes",'Emission Supporting Documents'!I55="Yes",'Emission Supporting Documents'!K55="Yes",'Emission Supporting Documents'!M55="Yes",'Emission Supporting Documents'!O55="Yes",'Emission Supporting Documents'!Q55="Yes",'Emission Supporting Documents'!S55="Yes",'Emission Supporting Documents'!U55="Yes"),TRUE,"")</f>
        <v/>
      </c>
      <c r="AI127" s="4" t="s">
        <v>323</v>
      </c>
    </row>
    <row r="128" spans="1:35" ht="14.25" x14ac:dyDescent="0.25">
      <c r="A128" s="4" t="str">
        <f>IF(OR('Emission Supporting Documents'!E56="Yes",'Emission Supporting Documents'!G56="Yes",'Emission Supporting Documents'!I56="Yes",'Emission Supporting Documents'!K56="Yes",'Emission Supporting Documents'!M56="Yes",'Emission Supporting Documents'!O56="Yes",'Emission Supporting Documents'!Q56="Yes",'Emission Supporting Documents'!S56="Yes",'Emission Supporting Documents'!U56="Yes"),TRUE,"")</f>
        <v/>
      </c>
      <c r="AI128" s="4" t="s">
        <v>227</v>
      </c>
    </row>
    <row r="129" spans="1:35" ht="14.25" x14ac:dyDescent="0.25">
      <c r="A129" s="4" t="str">
        <f>IF(OR('Emission Supporting Documents'!E57="Yes",'Emission Supporting Documents'!G57="Yes",'Emission Supporting Documents'!I57="Yes",'Emission Supporting Documents'!K57="Yes",'Emission Supporting Documents'!M57="Yes",'Emission Supporting Documents'!O57="Yes",'Emission Supporting Documents'!Q57="Yes",'Emission Supporting Documents'!S57="Yes",'Emission Supporting Documents'!U57="Yes"),TRUE,"")</f>
        <v/>
      </c>
      <c r="AI129" s="4" t="s">
        <v>245</v>
      </c>
    </row>
    <row r="130" spans="1:35" ht="28.5" x14ac:dyDescent="0.25">
      <c r="A130" s="4" t="str">
        <f>IF(OR('Emission Supporting Documents'!E58="Yes",'Emission Supporting Documents'!G58="Yes",'Emission Supporting Documents'!I58="Yes",'Emission Supporting Documents'!K58="Yes",'Emission Supporting Documents'!M58="Yes",'Emission Supporting Documents'!O58="Yes",'Emission Supporting Documents'!Q58="Yes",'Emission Supporting Documents'!S58="Yes",'Emission Supporting Documents'!U58="Yes"),TRUE,"")</f>
        <v/>
      </c>
      <c r="AI130" s="4" t="s">
        <v>324</v>
      </c>
    </row>
    <row r="131" spans="1:35" ht="28.5" x14ac:dyDescent="0.25">
      <c r="A131" s="4" t="str">
        <f>IF(OR('Emission Supporting Documents'!E59="Yes",'Emission Supporting Documents'!G59="Yes",'Emission Supporting Documents'!I59="Yes",'Emission Supporting Documents'!K59="Yes",'Emission Supporting Documents'!M59="Yes",'Emission Supporting Documents'!O59="Yes",'Emission Supporting Documents'!Q59="Yes",'Emission Supporting Documents'!S59="Yes",'Emission Supporting Documents'!U59="Yes"),TRUE,"")</f>
        <v/>
      </c>
      <c r="AI131" s="4" t="s">
        <v>325</v>
      </c>
    </row>
    <row r="132" spans="1:35" ht="28.5" x14ac:dyDescent="0.25">
      <c r="A132" s="4" t="str">
        <f>IF(OR('Emission Supporting Documents'!E60="Yes",'Emission Supporting Documents'!G60="Yes",'Emission Supporting Documents'!I60="Yes",'Emission Supporting Documents'!K60="Yes",'Emission Supporting Documents'!M60="Yes",'Emission Supporting Documents'!O60="Yes",'Emission Supporting Documents'!Q60="Yes",'Emission Supporting Documents'!S60="Yes",'Emission Supporting Documents'!U60="Yes"),TRUE,"")</f>
        <v/>
      </c>
      <c r="AI132" s="4" t="s">
        <v>326</v>
      </c>
    </row>
    <row r="133" spans="1:35" ht="14.25" x14ac:dyDescent="0.25">
      <c r="A133" s="4" t="str">
        <f>IF(OR('Emission Supporting Documents'!E61="Yes",'Emission Supporting Documents'!G61="Yes",'Emission Supporting Documents'!I61="Yes",'Emission Supporting Documents'!K61="Yes",'Emission Supporting Documents'!M61="Yes",'Emission Supporting Documents'!O61="Yes",'Emission Supporting Documents'!Q61="Yes",'Emission Supporting Documents'!S61="Yes",'Emission Supporting Documents'!U61="Yes"),TRUE,"")</f>
        <v/>
      </c>
      <c r="AI133" s="4" t="s">
        <v>228</v>
      </c>
    </row>
    <row r="134" spans="1:35" ht="14.25" x14ac:dyDescent="0.25">
      <c r="A134" s="4" t="str">
        <f>IF(OR('Emission Supporting Documents'!E62="Yes",'Emission Supporting Documents'!G62="Yes",'Emission Supporting Documents'!I62="Yes",'Emission Supporting Documents'!K62="Yes",'Emission Supporting Documents'!M62="Yes",'Emission Supporting Documents'!O62="Yes",'Emission Supporting Documents'!Q62="Yes",'Emission Supporting Documents'!S62="Yes",'Emission Supporting Documents'!U62="Yes"),TRUE,"")</f>
        <v/>
      </c>
      <c r="AI134" s="4" t="s">
        <v>327</v>
      </c>
    </row>
    <row r="135" spans="1:35" ht="28.5" x14ac:dyDescent="0.25">
      <c r="A135" s="4" t="str">
        <f>IF(OR('Emission Supporting Documents'!E63="Yes",'Emission Supporting Documents'!G63="Yes",'Emission Supporting Documents'!I63="Yes",'Emission Supporting Documents'!K63="Yes",'Emission Supporting Documents'!M63="Yes",'Emission Supporting Documents'!O63="Yes",'Emission Supporting Documents'!Q63="Yes",'Emission Supporting Documents'!S63="Yes",'Emission Supporting Documents'!U63="Yes"),TRUE,"")</f>
        <v/>
      </c>
      <c r="AI135" s="4" t="s">
        <v>328</v>
      </c>
    </row>
    <row r="136" spans="1:35" ht="28.5" x14ac:dyDescent="0.25">
      <c r="A136" s="4" t="str">
        <f>IF(OR('Emission Supporting Documents'!E64="Yes",'Emission Supporting Documents'!G64="Yes",'Emission Supporting Documents'!I64="Yes",'Emission Supporting Documents'!K64="Yes",'Emission Supporting Documents'!M64="Yes",'Emission Supporting Documents'!O64="Yes",'Emission Supporting Documents'!Q64="Yes",'Emission Supporting Documents'!S64="Yes",'Emission Supporting Documents'!U64="Yes"),TRUE,"")</f>
        <v/>
      </c>
      <c r="AI136" s="4" t="s">
        <v>329</v>
      </c>
    </row>
    <row r="137" spans="1:35" ht="28.5" x14ac:dyDescent="0.25">
      <c r="A137" s="4" t="str">
        <f>IF(OR('Emission Supporting Documents'!E65="Yes",'Emission Supporting Documents'!G65="Yes",'Emission Supporting Documents'!I65="Yes",'Emission Supporting Documents'!K65="Yes",'Emission Supporting Documents'!M65="Yes",'Emission Supporting Documents'!O65="Yes",'Emission Supporting Documents'!Q65="Yes",'Emission Supporting Documents'!S65="Yes",'Emission Supporting Documents'!U65="Yes"),TRUE,"")</f>
        <v/>
      </c>
      <c r="AI137" s="4" t="s">
        <v>330</v>
      </c>
    </row>
    <row r="138" spans="1:35" ht="28.5" x14ac:dyDescent="0.25">
      <c r="A138" s="4" t="str">
        <f>IF(OR('Emission Supporting Documents'!E66="Yes",'Emission Supporting Documents'!G66="Yes",'Emission Supporting Documents'!I66="Yes",'Emission Supporting Documents'!K66="Yes",'Emission Supporting Documents'!M66="Yes",'Emission Supporting Documents'!O66="Yes",'Emission Supporting Documents'!Q66="Yes",'Emission Supporting Documents'!S66="Yes",'Emission Supporting Documents'!U66="Yes"),TRUE,"")</f>
        <v/>
      </c>
      <c r="AI138" s="4" t="s">
        <v>331</v>
      </c>
    </row>
    <row r="139" spans="1:35" ht="28.5" x14ac:dyDescent="0.25">
      <c r="A139" s="4" t="str">
        <f>IF(OR('Emission Supporting Documents'!E67="Yes",'Emission Supporting Documents'!G67="Yes",'Emission Supporting Documents'!I67="Yes",'Emission Supporting Documents'!K67="Yes",'Emission Supporting Documents'!M67="Yes",'Emission Supporting Documents'!O67="Yes",'Emission Supporting Documents'!Q67="Yes",'Emission Supporting Documents'!S67="Yes",'Emission Supporting Documents'!U67="Yes"),TRUE,"")</f>
        <v/>
      </c>
      <c r="AI139" s="4" t="s">
        <v>332</v>
      </c>
    </row>
    <row r="140" spans="1:35" ht="28.5" x14ac:dyDescent="0.25">
      <c r="A140" s="4" t="str">
        <f>IF(OR('Emission Supporting Documents'!E68="Yes",'Emission Supporting Documents'!G68="Yes",'Emission Supporting Documents'!I68="Yes",'Emission Supporting Documents'!K68="Yes",'Emission Supporting Documents'!M68="Yes",'Emission Supporting Documents'!O68="Yes",'Emission Supporting Documents'!Q68="Yes",'Emission Supporting Documents'!S68="Yes",'Emission Supporting Documents'!U68="Yes"),TRUE,"")</f>
        <v/>
      </c>
      <c r="AI140" s="4" t="s">
        <v>333</v>
      </c>
    </row>
    <row r="141" spans="1:35" ht="14.25" x14ac:dyDescent="0.25">
      <c r="A141" s="4" t="str">
        <f>IF(OR('Emission Supporting Documents'!E69="Yes",'Emission Supporting Documents'!G69="Yes",'Emission Supporting Documents'!I69="Yes",'Emission Supporting Documents'!K69="Yes",'Emission Supporting Documents'!M69="Yes",'Emission Supporting Documents'!O69="Yes",'Emission Supporting Documents'!Q69="Yes",'Emission Supporting Documents'!S69="Yes",'Emission Supporting Documents'!U69="Yes"),TRUE,"")</f>
        <v/>
      </c>
    </row>
    <row r="142" spans="1:35" ht="12" customHeight="1" x14ac:dyDescent="0.25">
      <c r="A142" s="4" t="str">
        <f>IF(OR('Emission Supporting Documents'!E70="Yes",'Emission Supporting Documents'!G70="Yes",'Emission Supporting Documents'!I70="Yes",'Emission Supporting Documents'!K70="Yes",'Emission Supporting Documents'!M70="Yes",'Emission Supporting Documents'!O70="Yes",'Emission Supporting Documents'!Q70="Yes",'Emission Supporting Documents'!S70="Yes",'Emission Supporting Documents'!U70="Yes"),TRUE,"")</f>
        <v/>
      </c>
    </row>
    <row r="143" spans="1:35" ht="12" customHeight="1" x14ac:dyDescent="0.25">
      <c r="A143" s="4" t="str">
        <f>IF(OR('Emission Supporting Documents'!E71="Yes",'Emission Supporting Documents'!G71="Yes",'Emission Supporting Documents'!I71="Yes",'Emission Supporting Documents'!K71="Yes",'Emission Supporting Documents'!M71="Yes",'Emission Supporting Documents'!O71="Yes",'Emission Supporting Documents'!Q71="Yes",'Emission Supporting Documents'!S71="Yes",'Emission Supporting Documents'!U71="Yes"),TRUE,"")</f>
        <v/>
      </c>
    </row>
    <row r="144" spans="1:35" ht="12" customHeight="1" x14ac:dyDescent="0.25">
      <c r="A144" s="4" t="str">
        <f>IF(OR('Emission Supporting Documents'!E72="Yes",'Emission Supporting Documents'!G72="Yes",'Emission Supporting Documents'!I72="Yes",'Emission Supporting Documents'!K72="Yes",'Emission Supporting Documents'!M72="Yes",'Emission Supporting Documents'!O72="Yes",'Emission Supporting Documents'!Q72="Yes",'Emission Supporting Documents'!S72="Yes",'Emission Supporting Documents'!U72="Yes"),TRUE,"")</f>
        <v/>
      </c>
    </row>
    <row r="145" spans="1:1" ht="12" customHeight="1" x14ac:dyDescent="0.25">
      <c r="A145" s="4" t="str">
        <f>IF(OR('Emission Supporting Documents'!E73="Yes",'Emission Supporting Documents'!G73="Yes",'Emission Supporting Documents'!I73="Yes",'Emission Supporting Documents'!K73="Yes",'Emission Supporting Documents'!M73="Yes",'Emission Supporting Documents'!O73="Yes",'Emission Supporting Documents'!Q73="Yes",'Emission Supporting Documents'!S73="Yes",'Emission Supporting Documents'!U73="Yes"),TRUE,"")</f>
        <v/>
      </c>
    </row>
    <row r="146" spans="1:1" ht="12" customHeight="1" x14ac:dyDescent="0.25">
      <c r="A146" s="4" t="str">
        <f>IF(OR('Emission Supporting Documents'!E74="Yes",'Emission Supporting Documents'!G74="Yes",'Emission Supporting Documents'!I74="Yes",'Emission Supporting Documents'!K74="Yes",'Emission Supporting Documents'!M74="Yes",'Emission Supporting Documents'!O74="Yes",'Emission Supporting Documents'!Q74="Yes",'Emission Supporting Documents'!S74="Yes",'Emission Supporting Documents'!U74="Yes"),TRUE,"")</f>
        <v/>
      </c>
    </row>
    <row r="147" spans="1:1" ht="12" customHeight="1" x14ac:dyDescent="0.25">
      <c r="A147" s="4" t="str">
        <f>IF(OR('Emission Supporting Documents'!E75="Yes",'Emission Supporting Documents'!G75="Yes",'Emission Supporting Documents'!I75="Yes",'Emission Supporting Documents'!K75="Yes",'Emission Supporting Documents'!M75="Yes",'Emission Supporting Documents'!O75="Yes",'Emission Supporting Documents'!Q75="Yes",'Emission Supporting Documents'!S75="Yes",'Emission Supporting Documents'!U75="Yes"),TRUE,"")</f>
        <v/>
      </c>
    </row>
    <row r="148" spans="1:1" ht="12" customHeight="1" x14ac:dyDescent="0.25">
      <c r="A148" s="4" t="str">
        <f>IF(OR('Emission Supporting Documents'!E76="Yes",'Emission Supporting Documents'!G76="Yes",'Emission Supporting Documents'!I76="Yes",'Emission Supporting Documents'!K76="Yes",'Emission Supporting Documents'!M76="Yes",'Emission Supporting Documents'!O76="Yes",'Emission Supporting Documents'!Q76="Yes",'Emission Supporting Documents'!S76="Yes",'Emission Supporting Documents'!U76="Yes"),TRUE,"")</f>
        <v/>
      </c>
    </row>
    <row r="149" spans="1:1" ht="12" customHeight="1" x14ac:dyDescent="0.25">
      <c r="A149" s="4" t="str">
        <f>IF(OR('Emission Supporting Documents'!E77="Yes",'Emission Supporting Documents'!G77="Yes",'Emission Supporting Documents'!I77="Yes",'Emission Supporting Documents'!K77="Yes",'Emission Supporting Documents'!M77="Yes",'Emission Supporting Documents'!O77="Yes",'Emission Supporting Documents'!Q77="Yes",'Emission Supporting Documents'!S77="Yes",'Emission Supporting Documents'!U77="Yes"),TRUE,"")</f>
        <v/>
      </c>
    </row>
    <row r="150" spans="1:1" ht="12" customHeight="1" x14ac:dyDescent="0.25">
      <c r="A150" s="4" t="str">
        <f>IF(OR('Emission Supporting Documents'!E78="Yes",'Emission Supporting Documents'!G78="Yes",'Emission Supporting Documents'!I78="Yes",'Emission Supporting Documents'!K78="Yes",'Emission Supporting Documents'!M78="Yes",'Emission Supporting Documents'!O78="Yes",'Emission Supporting Documents'!Q78="Yes",'Emission Supporting Documents'!S78="Yes",'Emission Supporting Documents'!U78="Yes"),TRUE,"")</f>
        <v/>
      </c>
    </row>
    <row r="151" spans="1:1" ht="12" customHeight="1" x14ac:dyDescent="0.25">
      <c r="A151" s="4" t="str">
        <f>IF(OR('Emission Supporting Documents'!E79="Yes",'Emission Supporting Documents'!G79="Yes",'Emission Supporting Documents'!I79="Yes",'Emission Supporting Documents'!K79="Yes",'Emission Supporting Documents'!M79="Yes",'Emission Supporting Documents'!O79="Yes",'Emission Supporting Documents'!Q79="Yes",'Emission Supporting Documents'!S79="Yes",'Emission Supporting Documents'!U79="Yes"),TRUE,"")</f>
        <v/>
      </c>
    </row>
    <row r="152" spans="1:1" ht="12" customHeight="1" x14ac:dyDescent="0.25">
      <c r="A152" s="4" t="str">
        <f>IF(OR('Emission Supporting Documents'!E80="Yes",'Emission Supporting Documents'!G80="Yes",'Emission Supporting Documents'!I80="Yes",'Emission Supporting Documents'!K80="Yes",'Emission Supporting Documents'!M80="Yes",'Emission Supporting Documents'!O80="Yes",'Emission Supporting Documents'!Q80="Yes",'Emission Supporting Documents'!S80="Yes",'Emission Supporting Documents'!U80="Yes"),TRUE,"")</f>
        <v/>
      </c>
    </row>
    <row r="153" spans="1:1" ht="12" customHeight="1" x14ac:dyDescent="0.25">
      <c r="A153" s="4" t="str">
        <f>IF(OR('Emission Supporting Documents'!E81="Yes",'Emission Supporting Documents'!G81="Yes",'Emission Supporting Documents'!I81="Yes",'Emission Supporting Documents'!K81="Yes",'Emission Supporting Documents'!M81="Yes",'Emission Supporting Documents'!O81="Yes",'Emission Supporting Documents'!Q81="Yes",'Emission Supporting Documents'!S81="Yes",'Emission Supporting Documents'!U81="Yes"),TRUE,"")</f>
        <v/>
      </c>
    </row>
    <row r="154" spans="1:1" ht="12" customHeight="1" x14ac:dyDescent="0.25">
      <c r="A154" s="4" t="str">
        <f>IF(OR('Emission Supporting Documents'!E82="Yes",'Emission Supporting Documents'!G82="Yes",'Emission Supporting Documents'!I82="Yes",'Emission Supporting Documents'!K82="Yes",'Emission Supporting Documents'!M82="Yes",'Emission Supporting Documents'!O82="Yes",'Emission Supporting Documents'!Q82="Yes",'Emission Supporting Documents'!S82="Yes",'Emission Supporting Documents'!U82="Yes"),TRUE,"")</f>
        <v/>
      </c>
    </row>
    <row r="155" spans="1:1" ht="12" customHeight="1" x14ac:dyDescent="0.25">
      <c r="A155" s="4" t="str">
        <f>IF(OR('Emission Supporting Documents'!E83="Yes",'Emission Supporting Documents'!G83="Yes",'Emission Supporting Documents'!I83="Yes",'Emission Supporting Documents'!K83="Yes",'Emission Supporting Documents'!M83="Yes",'Emission Supporting Documents'!O83="Yes",'Emission Supporting Documents'!Q83="Yes",'Emission Supporting Documents'!S83="Yes",'Emission Supporting Documents'!U83="Yes"),TRUE,"")</f>
        <v/>
      </c>
    </row>
    <row r="156" spans="1:1" ht="12" customHeight="1" x14ac:dyDescent="0.25">
      <c r="A156" s="4" t="str">
        <f>IF(OR('Emission Supporting Documents'!E84="Yes",'Emission Supporting Documents'!G84="Yes",'Emission Supporting Documents'!I84="Yes",'Emission Supporting Documents'!K84="Yes",'Emission Supporting Documents'!M84="Yes",'Emission Supporting Documents'!O84="Yes",'Emission Supporting Documents'!Q84="Yes",'Emission Supporting Documents'!S84="Yes",'Emission Supporting Documents'!U84="Yes"),TRUE,"")</f>
        <v/>
      </c>
    </row>
    <row r="157" spans="1:1" ht="12" customHeight="1" x14ac:dyDescent="0.25">
      <c r="A157" s="4" t="str">
        <f>IF(OR('Emission Supporting Documents'!E85="Yes",'Emission Supporting Documents'!G85="Yes",'Emission Supporting Documents'!I85="Yes",'Emission Supporting Documents'!K85="Yes",'Emission Supporting Documents'!M85="Yes",'Emission Supporting Documents'!O85="Yes",'Emission Supporting Documents'!Q85="Yes",'Emission Supporting Documents'!S85="Yes",'Emission Supporting Documents'!U85="Yes"),TRUE,"")</f>
        <v/>
      </c>
    </row>
    <row r="158" spans="1:1" ht="12" customHeight="1" x14ac:dyDescent="0.25">
      <c r="A158" s="4" t="str">
        <f>IF(OR('Emission Supporting Documents'!E86="Yes",'Emission Supporting Documents'!G86="Yes",'Emission Supporting Documents'!I86="Yes",'Emission Supporting Documents'!K86="Yes",'Emission Supporting Documents'!M86="Yes",'Emission Supporting Documents'!O86="Yes",'Emission Supporting Documents'!Q86="Yes",'Emission Supporting Documents'!S86="Yes",'Emission Supporting Documents'!U86="Yes"),TRUE,"")</f>
        <v/>
      </c>
    </row>
    <row r="159" spans="1:1" ht="12" customHeight="1" x14ac:dyDescent="0.25">
      <c r="A159" s="4" t="str">
        <f>IF(OR('Emission Supporting Documents'!E87="Yes",'Emission Supporting Documents'!G87="Yes",'Emission Supporting Documents'!I87="Yes",'Emission Supporting Documents'!K87="Yes",'Emission Supporting Documents'!M87="Yes",'Emission Supporting Documents'!O87="Yes",'Emission Supporting Documents'!Q87="Yes",'Emission Supporting Documents'!S87="Yes",'Emission Supporting Documents'!U87="Yes"),TRUE,"")</f>
        <v/>
      </c>
    </row>
    <row r="160" spans="1:1" ht="12" customHeight="1" x14ac:dyDescent="0.25">
      <c r="A160" s="4" t="str">
        <f>IF(OR('Emission Supporting Documents'!E88="Yes",'Emission Supporting Documents'!G88="Yes",'Emission Supporting Documents'!I88="Yes",'Emission Supporting Documents'!K88="Yes",'Emission Supporting Documents'!M88="Yes",'Emission Supporting Documents'!O88="Yes",'Emission Supporting Documents'!Q88="Yes",'Emission Supporting Documents'!S88="Yes",'Emission Supporting Documents'!U88="Yes"),TRUE,"")</f>
        <v/>
      </c>
    </row>
    <row r="161" spans="1:1" ht="12" customHeight="1" x14ac:dyDescent="0.25">
      <c r="A161" s="4" t="str">
        <f>IF(OR('Emission Supporting Documents'!E89="Yes",'Emission Supporting Documents'!G89="Yes",'Emission Supporting Documents'!I89="Yes",'Emission Supporting Documents'!K89="Yes",'Emission Supporting Documents'!M89="Yes",'Emission Supporting Documents'!O89="Yes",'Emission Supporting Documents'!Q89="Yes",'Emission Supporting Documents'!S89="Yes",'Emission Supporting Documents'!U89="Yes"),TRUE,"")</f>
        <v/>
      </c>
    </row>
    <row r="162" spans="1:1" ht="12" customHeight="1" x14ac:dyDescent="0.25">
      <c r="A162" s="4" t="str">
        <f>IF(OR('Emission Supporting Documents'!E90="Yes",'Emission Supporting Documents'!G90="Yes",'Emission Supporting Documents'!I90="Yes",'Emission Supporting Documents'!K90="Yes",'Emission Supporting Documents'!M90="Yes",'Emission Supporting Documents'!O90="Yes",'Emission Supporting Documents'!Q90="Yes",'Emission Supporting Documents'!S90="Yes",'Emission Supporting Documents'!U90="Yes"),TRUE,"")</f>
        <v/>
      </c>
    </row>
    <row r="163" spans="1:1" ht="12" customHeight="1" x14ac:dyDescent="0.25">
      <c r="A163" s="4" t="str">
        <f>IF(OR('Emission Supporting Documents'!E91="Yes",'Emission Supporting Documents'!G91="Yes",'Emission Supporting Documents'!I91="Yes",'Emission Supporting Documents'!K91="Yes",'Emission Supporting Documents'!M91="Yes",'Emission Supporting Documents'!O91="Yes",'Emission Supporting Documents'!Q91="Yes",'Emission Supporting Documents'!S91="Yes",'Emission Supporting Documents'!U91="Yes"),TRUE,"")</f>
        <v/>
      </c>
    </row>
    <row r="164" spans="1:1" ht="12" customHeight="1" x14ac:dyDescent="0.25">
      <c r="A164" s="4" t="str">
        <f>IF(OR('Emission Supporting Documents'!E92="Yes",'Emission Supporting Documents'!G92="Yes",'Emission Supporting Documents'!I92="Yes",'Emission Supporting Documents'!K92="Yes",'Emission Supporting Documents'!M92="Yes",'Emission Supporting Documents'!O92="Yes",'Emission Supporting Documents'!Q92="Yes",'Emission Supporting Documents'!S92="Yes",'Emission Supporting Documents'!U92="Yes"),TRUE,"")</f>
        <v/>
      </c>
    </row>
    <row r="165" spans="1:1" ht="12" customHeight="1" x14ac:dyDescent="0.25">
      <c r="A165" s="4" t="str">
        <f>IF(OR('Emission Supporting Documents'!E93="Yes",'Emission Supporting Documents'!G93="Yes",'Emission Supporting Documents'!I93="Yes",'Emission Supporting Documents'!K93="Yes",'Emission Supporting Documents'!M93="Yes",'Emission Supporting Documents'!O93="Yes",'Emission Supporting Documents'!Q93="Yes",'Emission Supporting Documents'!S93="Yes",'Emission Supporting Documents'!U93="Yes"),TRUE,"")</f>
        <v/>
      </c>
    </row>
    <row r="166" spans="1:1" ht="12" customHeight="1" x14ac:dyDescent="0.25">
      <c r="A166" s="4" t="str">
        <f>IF(OR('Emission Supporting Documents'!E94="Yes",'Emission Supporting Documents'!G94="Yes",'Emission Supporting Documents'!I94="Yes",'Emission Supporting Documents'!K94="Yes",'Emission Supporting Documents'!M94="Yes",'Emission Supporting Documents'!O94="Yes",'Emission Supporting Documents'!Q94="Yes",'Emission Supporting Documents'!S94="Yes",'Emission Supporting Documents'!U94="Yes"),TRUE,"")</f>
        <v/>
      </c>
    </row>
    <row r="167" spans="1:1" ht="12" customHeight="1" x14ac:dyDescent="0.25">
      <c r="A167" s="4" t="str">
        <f>IF(OR('Emission Supporting Documents'!E95="Yes",'Emission Supporting Documents'!G95="Yes",'Emission Supporting Documents'!I95="Yes",'Emission Supporting Documents'!K95="Yes",'Emission Supporting Documents'!M95="Yes",'Emission Supporting Documents'!O95="Yes",'Emission Supporting Documents'!Q95="Yes",'Emission Supporting Documents'!S95="Yes",'Emission Supporting Documents'!U95="Yes"),TRUE,"")</f>
        <v/>
      </c>
    </row>
    <row r="168" spans="1:1" ht="12" customHeight="1" x14ac:dyDescent="0.25">
      <c r="A168" s="4" t="str">
        <f>IF(OR('Emission Supporting Documents'!E96="Yes",'Emission Supporting Documents'!G96="Yes",'Emission Supporting Documents'!I96="Yes",'Emission Supporting Documents'!K96="Yes",'Emission Supporting Documents'!M96="Yes",'Emission Supporting Documents'!O96="Yes",'Emission Supporting Documents'!Q96="Yes",'Emission Supporting Documents'!S96="Yes",'Emission Supporting Documents'!U96="Yes"),TRUE,"")</f>
        <v/>
      </c>
    </row>
    <row r="169" spans="1:1" ht="12" customHeight="1" x14ac:dyDescent="0.25">
      <c r="A169" s="4" t="str">
        <f>IF(OR('Emission Supporting Documents'!E97="Yes",'Emission Supporting Documents'!G97="Yes",'Emission Supporting Documents'!I97="Yes",'Emission Supporting Documents'!K97="Yes",'Emission Supporting Documents'!M97="Yes",'Emission Supporting Documents'!O97="Yes",'Emission Supporting Documents'!Q97="Yes",'Emission Supporting Documents'!S97="Yes",'Emission Supporting Documents'!U97="Yes"),TRUE,"")</f>
        <v/>
      </c>
    </row>
    <row r="170" spans="1:1" ht="12" customHeight="1" x14ac:dyDescent="0.25">
      <c r="A170" s="4" t="str">
        <f>IF(OR('Emission Supporting Documents'!E98="Yes",'Emission Supporting Documents'!G98="Yes",'Emission Supporting Documents'!I98="Yes",'Emission Supporting Documents'!K98="Yes",'Emission Supporting Documents'!M98="Yes",'Emission Supporting Documents'!O98="Yes",'Emission Supporting Documents'!Q98="Yes",'Emission Supporting Documents'!S98="Yes",'Emission Supporting Documents'!U98="Yes"),TRUE,"")</f>
        <v/>
      </c>
    </row>
    <row r="171" spans="1:1" ht="12" customHeight="1" x14ac:dyDescent="0.25">
      <c r="A171" s="4" t="str">
        <f>IF(OR('Emission Supporting Documents'!E99="Yes",'Emission Supporting Documents'!G99="Yes",'Emission Supporting Documents'!I99="Yes",'Emission Supporting Documents'!K99="Yes",'Emission Supporting Documents'!M99="Yes",'Emission Supporting Documents'!O99="Yes",'Emission Supporting Documents'!Q99="Yes",'Emission Supporting Documents'!S99="Yes",'Emission Supporting Documents'!U99="Yes"),TRUE,"")</f>
        <v/>
      </c>
    </row>
    <row r="172" spans="1:1" ht="12" customHeight="1" x14ac:dyDescent="0.25">
      <c r="A172" s="4" t="str">
        <f>IF(OR('Emission Supporting Documents'!E100="Yes",'Emission Supporting Documents'!G100="Yes",'Emission Supporting Documents'!I100="Yes",'Emission Supporting Documents'!K100="Yes",'Emission Supporting Documents'!M100="Yes",'Emission Supporting Documents'!O100="Yes",'Emission Supporting Documents'!Q100="Yes",'Emission Supporting Documents'!S100="Yes",'Emission Supporting Documents'!U100="Yes"),TRUE,"")</f>
        <v/>
      </c>
    </row>
    <row r="173" spans="1:1" ht="12" customHeight="1" x14ac:dyDescent="0.25">
      <c r="A173" s="4" t="str">
        <f>IF(OR('Emission Supporting Documents'!E101="Yes",'Emission Supporting Documents'!G101="Yes",'Emission Supporting Documents'!I101="Yes",'Emission Supporting Documents'!K101="Yes",'Emission Supporting Documents'!M101="Yes",'Emission Supporting Documents'!O101="Yes",'Emission Supporting Documents'!Q101="Yes",'Emission Supporting Documents'!S101="Yes",'Emission Supporting Documents'!U101="Yes"),TRUE,"")</f>
        <v/>
      </c>
    </row>
    <row r="174" spans="1:1" ht="12" customHeight="1" x14ac:dyDescent="0.25">
      <c r="A174" s="4" t="str">
        <f>IF(OR('Emission Supporting Documents'!E102="Yes",'Emission Supporting Documents'!G102="Yes",'Emission Supporting Documents'!I102="Yes",'Emission Supporting Documents'!K102="Yes",'Emission Supporting Documents'!M102="Yes",'Emission Supporting Documents'!O102="Yes",'Emission Supporting Documents'!Q102="Yes",'Emission Supporting Documents'!S102="Yes",'Emission Supporting Documents'!U102="Yes"),TRUE,"")</f>
        <v/>
      </c>
    </row>
    <row r="175" spans="1:1" ht="12" customHeight="1" x14ac:dyDescent="0.25">
      <c r="A175" s="4" t="str">
        <f>IF(OR('Emission Supporting Documents'!E103="Yes",'Emission Supporting Documents'!G103="Yes",'Emission Supporting Documents'!I103="Yes",'Emission Supporting Documents'!K103="Yes",'Emission Supporting Documents'!M103="Yes",'Emission Supporting Documents'!O103="Yes",'Emission Supporting Documents'!Q103="Yes",'Emission Supporting Documents'!S103="Yes",'Emission Supporting Documents'!U103="Yes"),TRUE,"")</f>
        <v/>
      </c>
    </row>
    <row r="176" spans="1:1" ht="12" customHeight="1" x14ac:dyDescent="0.25">
      <c r="A176" s="4" t="str">
        <f>IF(OR('Emission Supporting Documents'!E104="Yes",'Emission Supporting Documents'!G104="Yes",'Emission Supporting Documents'!I104="Yes",'Emission Supporting Documents'!K104="Yes",'Emission Supporting Documents'!M104="Yes",'Emission Supporting Documents'!O104="Yes",'Emission Supporting Documents'!Q104="Yes",'Emission Supporting Documents'!S104="Yes",'Emission Supporting Documents'!U104="Yes"),TRUE,"")</f>
        <v/>
      </c>
    </row>
    <row r="177" spans="1:1" ht="12" customHeight="1" x14ac:dyDescent="0.25">
      <c r="A177" s="4" t="str">
        <f>IF(OR('Emission Supporting Documents'!E105="Yes",'Emission Supporting Documents'!G105="Yes",'Emission Supporting Documents'!I105="Yes",'Emission Supporting Documents'!K105="Yes",'Emission Supporting Documents'!M105="Yes",'Emission Supporting Documents'!O105="Yes",'Emission Supporting Documents'!Q105="Yes",'Emission Supporting Documents'!S105="Yes",'Emission Supporting Documents'!U105="Yes"),TRUE,"")</f>
        <v/>
      </c>
    </row>
    <row r="178" spans="1:1" ht="12" customHeight="1" x14ac:dyDescent="0.25">
      <c r="A178" s="4" t="str">
        <f>IF(OR('Emission Supporting Documents'!E106="Yes",'Emission Supporting Documents'!G106="Yes",'Emission Supporting Documents'!I106="Yes",'Emission Supporting Documents'!K106="Yes",'Emission Supporting Documents'!M106="Yes",'Emission Supporting Documents'!O106="Yes",'Emission Supporting Documents'!Q106="Yes",'Emission Supporting Documents'!S106="Yes",'Emission Supporting Documents'!U106="Yes"),TRUE,"")</f>
        <v/>
      </c>
    </row>
    <row r="179" spans="1:1" ht="12" customHeight="1" x14ac:dyDescent="0.25">
      <c r="A179" s="4" t="str">
        <f>IF(OR('Emission Supporting Documents'!E107="Yes",'Emission Supporting Documents'!G107="Yes",'Emission Supporting Documents'!I107="Yes",'Emission Supporting Documents'!K107="Yes",'Emission Supporting Documents'!M107="Yes",'Emission Supporting Documents'!O107="Yes",'Emission Supporting Documents'!Q107="Yes",'Emission Supporting Documents'!S107="Yes",'Emission Supporting Documents'!U107="Yes"),TRUE,"")</f>
        <v/>
      </c>
    </row>
    <row r="180" spans="1:1" ht="12" customHeight="1" x14ac:dyDescent="0.25">
      <c r="A180" s="4" t="str">
        <f>IF(OR('Emission Supporting Documents'!E108="Yes",'Emission Supporting Documents'!G108="Yes",'Emission Supporting Documents'!I108="Yes",'Emission Supporting Documents'!K108="Yes",'Emission Supporting Documents'!M108="Yes",'Emission Supporting Documents'!O108="Yes",'Emission Supporting Documents'!Q108="Yes",'Emission Supporting Documents'!S108="Yes",'Emission Supporting Documents'!U108="Yes"),TRUE,"")</f>
        <v/>
      </c>
    </row>
    <row r="181" spans="1:1" ht="12" customHeight="1" x14ac:dyDescent="0.25">
      <c r="A181" s="4" t="str">
        <f>IF(OR('Emission Supporting Documents'!E109="Yes",'Emission Supporting Documents'!G109="Yes",'Emission Supporting Documents'!I109="Yes",'Emission Supporting Documents'!K109="Yes",'Emission Supporting Documents'!M109="Yes",'Emission Supporting Documents'!O109="Yes",'Emission Supporting Documents'!Q109="Yes",'Emission Supporting Documents'!S109="Yes",'Emission Supporting Documents'!U109="Yes"),TRUE,"")</f>
        <v/>
      </c>
    </row>
    <row r="182" spans="1:1" ht="12" customHeight="1" x14ac:dyDescent="0.25">
      <c r="A182" s="4" t="str">
        <f>IF(OR('Emission Supporting Documents'!E110="Yes",'Emission Supporting Documents'!G110="Yes",'Emission Supporting Documents'!I110="Yes",'Emission Supporting Documents'!K110="Yes",'Emission Supporting Documents'!M110="Yes",'Emission Supporting Documents'!O110="Yes",'Emission Supporting Documents'!Q110="Yes",'Emission Supporting Documents'!S110="Yes",'Emission Supporting Documents'!U110="Yes"),TRUE,"")</f>
        <v/>
      </c>
    </row>
    <row r="183" spans="1:1" ht="12" customHeight="1" x14ac:dyDescent="0.25">
      <c r="A183" s="4" t="str">
        <f>IF(OR('Emission Supporting Documents'!E111="Yes",'Emission Supporting Documents'!G111="Yes",'Emission Supporting Documents'!I111="Yes",'Emission Supporting Documents'!K111="Yes",'Emission Supporting Documents'!M111="Yes",'Emission Supporting Documents'!O111="Yes",'Emission Supporting Documents'!Q111="Yes",'Emission Supporting Documents'!S111="Yes",'Emission Supporting Documents'!U111="Yes"),TRUE,"")</f>
        <v/>
      </c>
    </row>
    <row r="184" spans="1:1" ht="12" customHeight="1" x14ac:dyDescent="0.25">
      <c r="A184" s="4" t="str">
        <f>IF(OR('Emission Supporting Documents'!E112="Yes",'Emission Supporting Documents'!G112="Yes",'Emission Supporting Documents'!I112="Yes",'Emission Supporting Documents'!K112="Yes",'Emission Supporting Documents'!M112="Yes",'Emission Supporting Documents'!O112="Yes",'Emission Supporting Documents'!Q112="Yes",'Emission Supporting Documents'!S112="Yes",'Emission Supporting Documents'!U112="Yes"),TRUE,"")</f>
        <v/>
      </c>
    </row>
    <row r="185" spans="1:1" ht="12" customHeight="1" x14ac:dyDescent="0.25">
      <c r="A185" s="4" t="str">
        <f>IF(OR('Emission Supporting Documents'!E113="Yes",'Emission Supporting Documents'!G113="Yes",'Emission Supporting Documents'!I113="Yes",'Emission Supporting Documents'!K113="Yes",'Emission Supporting Documents'!M113="Yes",'Emission Supporting Documents'!O113="Yes",'Emission Supporting Documents'!Q113="Yes",'Emission Supporting Documents'!S113="Yes",'Emission Supporting Documents'!U113="Yes"),TRUE,"")</f>
        <v/>
      </c>
    </row>
    <row r="186" spans="1:1" ht="12" customHeight="1" x14ac:dyDescent="0.25">
      <c r="A186" s="4" t="str">
        <f>IF(OR('Emission Supporting Documents'!E114="Yes",'Emission Supporting Documents'!G114="Yes",'Emission Supporting Documents'!I114="Yes",'Emission Supporting Documents'!K114="Yes",'Emission Supporting Documents'!M114="Yes",'Emission Supporting Documents'!O114="Yes",'Emission Supporting Documents'!Q114="Yes",'Emission Supporting Documents'!S114="Yes",'Emission Supporting Documents'!U114="Yes"),TRUE,"")</f>
        <v/>
      </c>
    </row>
  </sheetData>
  <sheetProtection algorithmName="SHA-512" hashValue="0uDK988BJ0AZvqDANqk1QBPhX9eMwa4Y6kgvpxi/BO75RfxCJUB7vk9B4M7lwvwqNOwu8a6W938CXLEOJ6l+hw==" saltValue="900OBTMQw6bCLoWjNveKcQ==" spinCount="100000" sheet="1" objects="1" scenarios="1" formatColumns="0" formatRows="0" autoFilter="0"/>
  <sortState xmlns:xlrd2="http://schemas.microsoft.com/office/spreadsheetml/2017/richdata2" ref="C34:C90">
    <sortCondition ref="C34"/>
  </sortState>
  <conditionalFormatting sqref="I12:I18">
    <cfRule type="expression" dxfId="1" priority="3">
      <formula>#REF!="Disagree"</formula>
    </cfRule>
  </conditionalFormatting>
  <conditionalFormatting sqref="N3:N9">
    <cfRule type="expression" dxfId="0" priority="1">
      <formula>#REF!="Disagree"</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1B46-D4E0-4C5C-BD9A-231E405F17D2}">
  <sheetPr codeName="Sheet5">
    <tabColor theme="1"/>
  </sheetPr>
  <dimension ref="A1:I103"/>
  <sheetViews>
    <sheetView zoomScale="110" zoomScaleNormal="110" workbookViewId="0">
      <selection sqref="A1:B1"/>
    </sheetView>
  </sheetViews>
  <sheetFormatPr defaultColWidth="5.7109375" defaultRowHeight="14.25" x14ac:dyDescent="0.25"/>
  <cols>
    <col min="1" max="1" width="5.42578125" style="24" customWidth="1"/>
    <col min="2" max="3" width="20.7109375" style="24" customWidth="1"/>
    <col min="4" max="9" width="30.7109375" style="24" customWidth="1"/>
    <col min="10" max="10" width="5.7109375" style="24" customWidth="1"/>
    <col min="11" max="16384" width="5.7109375" style="24"/>
  </cols>
  <sheetData>
    <row r="1" spans="1:9" x14ac:dyDescent="0.25">
      <c r="A1" s="24" t="s">
        <v>938</v>
      </c>
    </row>
    <row r="2" spans="1:9" ht="15" x14ac:dyDescent="0.25">
      <c r="A2" s="502" t="s">
        <v>936</v>
      </c>
      <c r="B2" s="502"/>
      <c r="C2" s="502"/>
      <c r="D2" s="502"/>
      <c r="E2" s="502"/>
      <c r="F2" s="502" t="s">
        <v>937</v>
      </c>
      <c r="G2" s="502"/>
      <c r="H2" s="502" t="s">
        <v>939</v>
      </c>
      <c r="I2" s="502"/>
    </row>
    <row r="3" spans="1:9" x14ac:dyDescent="0.25">
      <c r="A3" s="120" t="s">
        <v>597</v>
      </c>
      <c r="B3" s="120" t="s">
        <v>8</v>
      </c>
      <c r="C3" s="120" t="s">
        <v>9</v>
      </c>
      <c r="D3" s="120" t="s">
        <v>123</v>
      </c>
      <c r="E3" s="120" t="s">
        <v>659</v>
      </c>
      <c r="F3" s="120" t="s">
        <v>146</v>
      </c>
      <c r="G3" s="120" t="s">
        <v>654</v>
      </c>
      <c r="H3" s="120" t="s">
        <v>655</v>
      </c>
      <c r="I3" s="120" t="s">
        <v>656</v>
      </c>
    </row>
    <row r="4" spans="1:9" x14ac:dyDescent="0.25">
      <c r="A4" s="24" t="s">
        <v>598</v>
      </c>
      <c r="B4" s="24" t="str">
        <f>IF('Facility Information'!A34="","",'Facility Information'!A34)</f>
        <v/>
      </c>
      <c r="C4" s="24" t="str">
        <f>IF('Facility Information'!B34="","",'Facility Information'!B34)</f>
        <v/>
      </c>
      <c r="D4" s="24" t="str">
        <f>IF(B4="","","FIN "&amp;B4&amp;" and EPN "&amp;C4)</f>
        <v/>
      </c>
      <c r="E4" s="24" t="str">
        <f>IF('Emission Supporting Documents'!A15="","",'Emission Supporting Documents'!A15)</f>
        <v/>
      </c>
      <c r="F4" s="24" t="str">
        <f>IF(E4="","",IF('Emission Supporting Documents'!C15="VOC",Hidden2!E4,""))</f>
        <v/>
      </c>
      <c r="G4" s="24" t="str" cm="1">
        <f t="array" ref="G4">IFERROR(IF(ROWS(G$4:G4)&gt;COUNTA(F:F),"",INDEX(F:F,SMALL(IF(F$4:F$103&lt;&gt;"",ROW(F$4:F$103)),ROWS(G$4:G4)))),"")</f>
        <v/>
      </c>
      <c r="H4" s="24" t="str">
        <f>IF(E4="","",IF('VOC Speciation'!C19="Representative Site Analysis",'VOC Speciation'!A19,""))</f>
        <v/>
      </c>
      <c r="I4" s="24" t="str" cm="1">
        <f t="array" ref="I4">IFERROR(IF(ROWS(G$4:G4)&gt;COUNTA(H:H),"",INDEX(H:H,SMALL(IF(H$4:H$53&lt;&gt;"",ROW(H$4:H$53)),ROWS(G$4:G4)))),"")</f>
        <v/>
      </c>
    </row>
    <row r="5" spans="1:9" x14ac:dyDescent="0.25">
      <c r="A5" s="24" t="s">
        <v>599</v>
      </c>
      <c r="B5" s="24" t="str">
        <f>IF('Facility Information'!A35="","",'Facility Information'!A35)</f>
        <v/>
      </c>
      <c r="C5" s="24" t="str">
        <f>IF('Facility Information'!B35="","",'Facility Information'!B35)</f>
        <v/>
      </c>
      <c r="D5" s="24" t="str">
        <f t="shared" ref="D5:D53" si="0">IF(B5="","","FIN "&amp;B5&amp;" and EPN "&amp;C5)</f>
        <v/>
      </c>
      <c r="E5" s="24" t="str">
        <f>IF('Emission Supporting Documents'!A16="","",'Emission Supporting Documents'!A16)</f>
        <v/>
      </c>
      <c r="F5" s="24" t="str">
        <f>IF(E5="","",IF('Emission Supporting Documents'!C16="VOC",Hidden2!E5,""))</f>
        <v/>
      </c>
      <c r="G5" s="24" t="str" cm="1">
        <f t="array" ref="G5">IFERROR(IF(ROWS(G$4:G5)&gt;COUNTA(F:F),"",INDEX(F:F,SMALL(IF(F$4:F$103&lt;&gt;"",ROW(F$4:F$103)),ROWS(G$4:G5)))),"")</f>
        <v/>
      </c>
      <c r="H5" s="24" t="str">
        <f>IF(E5="","",IF('VOC Speciation'!C20="Representative Site Analysis",'VOC Speciation'!A20,""))</f>
        <v/>
      </c>
      <c r="I5" s="24" t="str" cm="1">
        <f t="array" ref="I5">IFERROR(IF(ROWS(G$4:G5)&gt;COUNTA(H:H),"",INDEX(H:H,SMALL(IF(H$4:H$53&lt;&gt;"",ROW(H$4:H$53)),ROWS(G$4:G5)))),"")</f>
        <v/>
      </c>
    </row>
    <row r="6" spans="1:9" x14ac:dyDescent="0.25">
      <c r="A6" s="24" t="s">
        <v>600</v>
      </c>
      <c r="B6" s="24" t="str">
        <f>IF('Facility Information'!A36="","",'Facility Information'!A36)</f>
        <v/>
      </c>
      <c r="C6" s="24" t="str">
        <f>IF('Facility Information'!B36="","",'Facility Information'!B36)</f>
        <v/>
      </c>
      <c r="D6" s="24" t="str">
        <f t="shared" si="0"/>
        <v/>
      </c>
      <c r="E6" s="24" t="str">
        <f>IF('Emission Supporting Documents'!A17="","",'Emission Supporting Documents'!A17)</f>
        <v/>
      </c>
      <c r="F6" s="24" t="str">
        <f>IF(E6="","",IF('Emission Supporting Documents'!C17="VOC",Hidden2!E6,""))</f>
        <v/>
      </c>
      <c r="G6" s="24" t="str" cm="1">
        <f t="array" ref="G6">IFERROR(IF(ROWS(G$4:G6)&gt;COUNTA(F:F),"",INDEX(F:F,SMALL(IF(F$4:F$103&lt;&gt;"",ROW(F$4:F$103)),ROWS(G$4:G6)))),"")</f>
        <v/>
      </c>
      <c r="H6" s="24" t="str">
        <f>IF(E6="","",IF('VOC Speciation'!C21="Representative Site Analysis",'VOC Speciation'!A21,""))</f>
        <v/>
      </c>
      <c r="I6" s="24" t="str" cm="1">
        <f t="array" ref="I6">IFERROR(IF(ROWS(G$4:G6)&gt;COUNTA(H:H),"",INDEX(H:H,SMALL(IF(H$4:H$53&lt;&gt;"",ROW(H$4:H$53)),ROWS(G$4:G6)))),"")</f>
        <v/>
      </c>
    </row>
    <row r="7" spans="1:9" x14ac:dyDescent="0.25">
      <c r="A7" s="24" t="s">
        <v>601</v>
      </c>
      <c r="B7" s="24" t="str">
        <f>IF('Facility Information'!A37="","",'Facility Information'!A37)</f>
        <v/>
      </c>
      <c r="C7" s="24" t="str">
        <f>IF('Facility Information'!B37="","",'Facility Information'!B37)</f>
        <v/>
      </c>
      <c r="D7" s="24" t="str">
        <f t="shared" si="0"/>
        <v/>
      </c>
      <c r="E7" s="24" t="str">
        <f>IF('Emission Supporting Documents'!A18="","",'Emission Supporting Documents'!A18)</f>
        <v/>
      </c>
      <c r="F7" s="24" t="str">
        <f>IF(E7="","",IF('Emission Supporting Documents'!C18="VOC",Hidden2!E7,""))</f>
        <v/>
      </c>
      <c r="G7" s="24" t="str" cm="1">
        <f t="array" ref="G7">IFERROR(IF(ROWS(G$4:G7)&gt;COUNTA(F:F),"",INDEX(F:F,SMALL(IF(F$4:F$103&lt;&gt;"",ROW(F$4:F$103)),ROWS(G$4:G7)))),"")</f>
        <v/>
      </c>
      <c r="H7" s="24" t="str">
        <f>IF(E7="","",IF('VOC Speciation'!C22="Representative Site Analysis",'VOC Speciation'!A22,""))</f>
        <v/>
      </c>
      <c r="I7" s="24" t="str" cm="1">
        <f t="array" ref="I7">IFERROR(IF(ROWS(G$4:G7)&gt;COUNTA(H:H),"",INDEX(H:H,SMALL(IF(H$4:H$53&lt;&gt;"",ROW(H$4:H$53)),ROWS(G$4:G7)))),"")</f>
        <v/>
      </c>
    </row>
    <row r="8" spans="1:9" x14ac:dyDescent="0.25">
      <c r="A8" s="24" t="s">
        <v>602</v>
      </c>
      <c r="B8" s="24" t="str">
        <f>IF('Facility Information'!A38="","",'Facility Information'!A38)</f>
        <v/>
      </c>
      <c r="C8" s="24" t="str">
        <f>IF('Facility Information'!B38="","",'Facility Information'!B38)</f>
        <v/>
      </c>
      <c r="D8" s="24" t="str">
        <f t="shared" si="0"/>
        <v/>
      </c>
      <c r="E8" s="24" t="str">
        <f>IF('Emission Supporting Documents'!A19="","",'Emission Supporting Documents'!A19)</f>
        <v/>
      </c>
      <c r="F8" s="24" t="str">
        <f>IF(E8="","",IF('Emission Supporting Documents'!C19="VOC",Hidden2!E8,""))</f>
        <v/>
      </c>
      <c r="G8" s="24" t="str" cm="1">
        <f t="array" ref="G8">IFERROR(IF(ROWS(G$4:G8)&gt;COUNTA(F:F),"",INDEX(F:F,SMALL(IF(F$4:F$103&lt;&gt;"",ROW(F$4:F$103)),ROWS(G$4:G8)))),"")</f>
        <v/>
      </c>
      <c r="H8" s="24" t="str">
        <f>IF(E8="","",IF('VOC Speciation'!C23="Representative Site Analysis",'VOC Speciation'!A23,""))</f>
        <v/>
      </c>
      <c r="I8" s="24" t="str" cm="1">
        <f t="array" ref="I8">IFERROR(IF(ROWS(G$4:G8)&gt;COUNTA(H:H),"",INDEX(H:H,SMALL(IF(H$4:H$53&lt;&gt;"",ROW(H$4:H$53)),ROWS(G$4:G8)))),"")</f>
        <v/>
      </c>
    </row>
    <row r="9" spans="1:9" x14ac:dyDescent="0.25">
      <c r="A9" s="24" t="s">
        <v>603</v>
      </c>
      <c r="B9" s="24" t="str">
        <f>IF('Facility Information'!A39="","",'Facility Information'!A39)</f>
        <v/>
      </c>
      <c r="C9" s="24" t="str">
        <f>IF('Facility Information'!B39="","",'Facility Information'!B39)</f>
        <v/>
      </c>
      <c r="D9" s="24" t="str">
        <f t="shared" si="0"/>
        <v/>
      </c>
      <c r="E9" s="24" t="str">
        <f>IF('Emission Supporting Documents'!A20="","",'Emission Supporting Documents'!A20)</f>
        <v/>
      </c>
      <c r="F9" s="24" t="str">
        <f>IF(E9="","",IF('Emission Supporting Documents'!C20="VOC",Hidden2!E9,""))</f>
        <v/>
      </c>
      <c r="G9" s="24" t="str" cm="1">
        <f t="array" ref="G9">IFERROR(IF(ROWS(G$4:G9)&gt;COUNTA(F:F),"",INDEX(F:F,SMALL(IF(F$4:F$103&lt;&gt;"",ROW(F$4:F$103)),ROWS(G$4:G9)))),"")</f>
        <v/>
      </c>
      <c r="H9" s="24" t="str">
        <f>IF(E9="","",IF('VOC Speciation'!C24="Representative Site Analysis",'VOC Speciation'!A24,""))</f>
        <v/>
      </c>
      <c r="I9" s="24" t="str" cm="1">
        <f t="array" ref="I9">IFERROR(IF(ROWS(G$4:G9)&gt;COUNTA(H:H),"",INDEX(H:H,SMALL(IF(H$4:H$53&lt;&gt;"",ROW(H$4:H$53)),ROWS(G$4:G9)))),"")</f>
        <v/>
      </c>
    </row>
    <row r="10" spans="1:9" x14ac:dyDescent="0.25">
      <c r="A10" s="24" t="s">
        <v>604</v>
      </c>
      <c r="B10" s="24" t="str">
        <f>IF('Facility Information'!A40="","",'Facility Information'!A40)</f>
        <v/>
      </c>
      <c r="C10" s="24" t="str">
        <f>IF('Facility Information'!B40="","",'Facility Information'!B40)</f>
        <v/>
      </c>
      <c r="D10" s="24" t="str">
        <f t="shared" si="0"/>
        <v/>
      </c>
      <c r="E10" s="24" t="str">
        <f>IF('Emission Supporting Documents'!A21="","",'Emission Supporting Documents'!A21)</f>
        <v/>
      </c>
      <c r="F10" s="24" t="str">
        <f>IF(E10="","",IF('Emission Supporting Documents'!C21="VOC",Hidden2!E10,""))</f>
        <v/>
      </c>
      <c r="G10" s="24" t="str" cm="1">
        <f t="array" ref="G10">IFERROR(IF(ROWS(G$4:G10)&gt;COUNTA(F:F),"",INDEX(F:F,SMALL(IF(F$4:F$103&lt;&gt;"",ROW(F$4:F$103)),ROWS(G$4:G10)))),"")</f>
        <v/>
      </c>
      <c r="H10" s="24" t="str">
        <f>IF(E10="","",IF('VOC Speciation'!C25="Representative Site Analysis",'VOC Speciation'!A25,""))</f>
        <v/>
      </c>
      <c r="I10" s="24" t="str" cm="1">
        <f t="array" ref="I10">IFERROR(IF(ROWS(G$4:G10)&gt;COUNTA(H:H),"",INDEX(H:H,SMALL(IF(H$4:H$53&lt;&gt;"",ROW(H$4:H$53)),ROWS(G$4:G10)))),"")</f>
        <v/>
      </c>
    </row>
    <row r="11" spans="1:9" x14ac:dyDescent="0.25">
      <c r="A11" s="24" t="s">
        <v>605</v>
      </c>
      <c r="B11" s="24" t="str">
        <f>IF('Facility Information'!A41="","",'Facility Information'!A41)</f>
        <v/>
      </c>
      <c r="C11" s="24" t="str">
        <f>IF('Facility Information'!B41="","",'Facility Information'!B41)</f>
        <v/>
      </c>
      <c r="D11" s="24" t="str">
        <f t="shared" si="0"/>
        <v/>
      </c>
      <c r="E11" s="24" t="str">
        <f>IF('Emission Supporting Documents'!A22="","",'Emission Supporting Documents'!A22)</f>
        <v/>
      </c>
      <c r="F11" s="24" t="str">
        <f>IF(E11="","",IF('Emission Supporting Documents'!C22="VOC",Hidden2!E11,""))</f>
        <v/>
      </c>
      <c r="G11" s="24" t="str" cm="1">
        <f t="array" ref="G11">IFERROR(IF(ROWS(G$4:G11)&gt;COUNTA(F:F),"",INDEX(F:F,SMALL(IF(F$4:F$103&lt;&gt;"",ROW(F$4:F$103)),ROWS(G$4:G11)))),"")</f>
        <v/>
      </c>
      <c r="H11" s="24" t="str">
        <f>IF(E11="","",IF('VOC Speciation'!C26="Representative Site Analysis",'VOC Speciation'!A26,""))</f>
        <v/>
      </c>
      <c r="I11" s="24" t="str" cm="1">
        <f t="array" ref="I11">IFERROR(IF(ROWS(G$4:G11)&gt;COUNTA(H:H),"",INDEX(H:H,SMALL(IF(H$4:H$53&lt;&gt;"",ROW(H$4:H$53)),ROWS(G$4:G11)))),"")</f>
        <v/>
      </c>
    </row>
    <row r="12" spans="1:9" x14ac:dyDescent="0.25">
      <c r="A12" s="24" t="s">
        <v>606</v>
      </c>
      <c r="B12" s="24" t="str">
        <f>IF('Facility Information'!A42="","",'Facility Information'!A42)</f>
        <v/>
      </c>
      <c r="C12" s="24" t="str">
        <f>IF('Facility Information'!B42="","",'Facility Information'!B42)</f>
        <v/>
      </c>
      <c r="D12" s="24" t="str">
        <f t="shared" si="0"/>
        <v/>
      </c>
      <c r="E12" s="24" t="str">
        <f>IF('Emission Supporting Documents'!A23="","",'Emission Supporting Documents'!A23)</f>
        <v/>
      </c>
      <c r="F12" s="24" t="str">
        <f>IF(E12="","",IF('Emission Supporting Documents'!C23="VOC",Hidden2!E12,""))</f>
        <v/>
      </c>
      <c r="G12" s="24" t="str" cm="1">
        <f t="array" ref="G12">IFERROR(IF(ROWS(G$4:G12)&gt;COUNTA(F:F),"",INDEX(F:F,SMALL(IF(F$4:F$103&lt;&gt;"",ROW(F$4:F$103)),ROWS(G$4:G12)))),"")</f>
        <v/>
      </c>
      <c r="H12" s="24" t="str">
        <f>IF(E12="","",IF('VOC Speciation'!C27="Representative Site Analysis",'VOC Speciation'!A27,""))</f>
        <v/>
      </c>
      <c r="I12" s="24" t="str" cm="1">
        <f t="array" ref="I12">IFERROR(IF(ROWS(G$4:G12)&gt;COUNTA(H:H),"",INDEX(H:H,SMALL(IF(H$4:H$53&lt;&gt;"",ROW(H$4:H$53)),ROWS(G$4:G12)))),"")</f>
        <v/>
      </c>
    </row>
    <row r="13" spans="1:9" x14ac:dyDescent="0.25">
      <c r="A13" s="24" t="s">
        <v>607</v>
      </c>
      <c r="B13" s="24" t="str">
        <f>IF('Facility Information'!A43="","",'Facility Information'!A43)</f>
        <v/>
      </c>
      <c r="C13" s="24" t="str">
        <f>IF('Facility Information'!B43="","",'Facility Information'!B43)</f>
        <v/>
      </c>
      <c r="D13" s="24" t="str">
        <f t="shared" si="0"/>
        <v/>
      </c>
      <c r="E13" s="24" t="str">
        <f>IF('Emission Supporting Documents'!A24="","",'Emission Supporting Documents'!A24)</f>
        <v/>
      </c>
      <c r="F13" s="24" t="str">
        <f>IF(E13="","",IF('Emission Supporting Documents'!C24="VOC",Hidden2!E13,""))</f>
        <v/>
      </c>
      <c r="G13" s="24" t="str" cm="1">
        <f t="array" ref="G13">IFERROR(IF(ROWS(G$4:G13)&gt;COUNTA(F:F),"",INDEX(F:F,SMALL(IF(F$4:F$103&lt;&gt;"",ROW(F$4:F$103)),ROWS(G$4:G13)))),"")</f>
        <v/>
      </c>
      <c r="H13" s="24" t="str">
        <f>IF(E13="","",IF('VOC Speciation'!C28="Representative Site Analysis",'VOC Speciation'!A28,""))</f>
        <v/>
      </c>
      <c r="I13" s="24" t="str" cm="1">
        <f t="array" ref="I13">IFERROR(IF(ROWS(G$4:G13)&gt;COUNTA(H:H),"",INDEX(H:H,SMALL(IF(H$4:H$53&lt;&gt;"",ROW(H$4:H$53)),ROWS(G$4:G13)))),"")</f>
        <v/>
      </c>
    </row>
    <row r="14" spans="1:9" x14ac:dyDescent="0.25">
      <c r="A14" s="24" t="s">
        <v>608</v>
      </c>
      <c r="B14" s="24" t="str">
        <f>IF('Facility Information'!A44="","",'Facility Information'!A44)</f>
        <v/>
      </c>
      <c r="C14" s="24" t="str">
        <f>IF('Facility Information'!B44="","",'Facility Information'!B44)</f>
        <v/>
      </c>
      <c r="D14" s="24" t="str">
        <f t="shared" si="0"/>
        <v/>
      </c>
      <c r="E14" s="24" t="str">
        <f>IF('Emission Supporting Documents'!A25="","",'Emission Supporting Documents'!A25)</f>
        <v/>
      </c>
      <c r="F14" s="24" t="str">
        <f>IF(E14="","",IF('Emission Supporting Documents'!C25="VOC",Hidden2!E14,""))</f>
        <v/>
      </c>
      <c r="G14" s="24" t="str" cm="1">
        <f t="array" ref="G14">IFERROR(IF(ROWS(G$4:G14)&gt;COUNTA(F:F),"",INDEX(F:F,SMALL(IF(F$4:F$103&lt;&gt;"",ROW(F$4:F$103)),ROWS(G$4:G14)))),"")</f>
        <v/>
      </c>
      <c r="H14" s="24" t="str">
        <f>IF(E14="","",IF('VOC Speciation'!C29="Representative Site Analysis",'VOC Speciation'!A29,""))</f>
        <v/>
      </c>
      <c r="I14" s="24" t="str" cm="1">
        <f t="array" ref="I14">IFERROR(IF(ROWS(G$4:G14)&gt;COUNTA(H:H),"",INDEX(H:H,SMALL(IF(H$4:H$53&lt;&gt;"",ROW(H$4:H$53)),ROWS(G$4:G14)))),"")</f>
        <v/>
      </c>
    </row>
    <row r="15" spans="1:9" x14ac:dyDescent="0.25">
      <c r="A15" s="24" t="s">
        <v>609</v>
      </c>
      <c r="B15" s="24" t="str">
        <f>IF('Facility Information'!A45="","",'Facility Information'!A45)</f>
        <v/>
      </c>
      <c r="C15" s="24" t="str">
        <f>IF('Facility Information'!B45="","",'Facility Information'!B45)</f>
        <v/>
      </c>
      <c r="D15" s="24" t="str">
        <f t="shared" si="0"/>
        <v/>
      </c>
      <c r="E15" s="24" t="str">
        <f>IF('Emission Supporting Documents'!A26="","",'Emission Supporting Documents'!A26)</f>
        <v/>
      </c>
      <c r="F15" s="24" t="str">
        <f>IF(E15="","",IF('Emission Supporting Documents'!C26="VOC",Hidden2!E15,""))</f>
        <v/>
      </c>
      <c r="G15" s="24" t="str" cm="1">
        <f t="array" ref="G15">IFERROR(IF(ROWS(G$4:G15)&gt;COUNTA(F:F),"",INDEX(F:F,SMALL(IF(F$4:F$103&lt;&gt;"",ROW(F$4:F$103)),ROWS(G$4:G15)))),"")</f>
        <v/>
      </c>
      <c r="H15" s="24" t="str">
        <f>IF(E15="","",IF('VOC Speciation'!C30="Representative Site Analysis",'VOC Speciation'!A30,""))</f>
        <v/>
      </c>
      <c r="I15" s="24" t="str" cm="1">
        <f t="array" ref="I15">IFERROR(IF(ROWS(G$4:G15)&gt;COUNTA(H:H),"",INDEX(H:H,SMALL(IF(H$4:H$53&lt;&gt;"",ROW(H$4:H$53)),ROWS(G$4:G15)))),"")</f>
        <v/>
      </c>
    </row>
    <row r="16" spans="1:9" x14ac:dyDescent="0.25">
      <c r="A16" s="24" t="s">
        <v>610</v>
      </c>
      <c r="B16" s="24" t="str">
        <f>IF('Facility Information'!A46="","",'Facility Information'!A46)</f>
        <v/>
      </c>
      <c r="C16" s="24" t="str">
        <f>IF('Facility Information'!B46="","",'Facility Information'!B46)</f>
        <v/>
      </c>
      <c r="D16" s="24" t="str">
        <f t="shared" si="0"/>
        <v/>
      </c>
      <c r="E16" s="24" t="str">
        <f>IF('Emission Supporting Documents'!A27="","",'Emission Supporting Documents'!A27)</f>
        <v/>
      </c>
      <c r="F16" s="24" t="str">
        <f>IF(E16="","",IF('Emission Supporting Documents'!C27="VOC",Hidden2!E16,""))</f>
        <v/>
      </c>
      <c r="G16" s="24" t="str" cm="1">
        <f t="array" ref="G16">IFERROR(IF(ROWS(G$4:G16)&gt;COUNTA(F:F),"",INDEX(F:F,SMALL(IF(F$4:F$103&lt;&gt;"",ROW(F$4:F$103)),ROWS(G$4:G16)))),"")</f>
        <v/>
      </c>
      <c r="H16" s="24" t="str">
        <f>IF(E16="","",IF('VOC Speciation'!C31="Representative Site Analysis",'VOC Speciation'!A31,""))</f>
        <v/>
      </c>
      <c r="I16" s="24" t="str" cm="1">
        <f t="array" ref="I16">IFERROR(IF(ROWS(G$4:G16)&gt;COUNTA(H:H),"",INDEX(H:H,SMALL(IF(H$4:H$53&lt;&gt;"",ROW(H$4:H$53)),ROWS(G$4:G16)))),"")</f>
        <v/>
      </c>
    </row>
    <row r="17" spans="1:9" x14ac:dyDescent="0.25">
      <c r="A17" s="24" t="s">
        <v>611</v>
      </c>
      <c r="B17" s="24" t="str">
        <f>IF('Facility Information'!A47="","",'Facility Information'!A47)</f>
        <v/>
      </c>
      <c r="C17" s="24" t="str">
        <f>IF('Facility Information'!B47="","",'Facility Information'!B47)</f>
        <v/>
      </c>
      <c r="D17" s="24" t="str">
        <f t="shared" si="0"/>
        <v/>
      </c>
      <c r="E17" s="24" t="str">
        <f>IF('Emission Supporting Documents'!A28="","",'Emission Supporting Documents'!A28)</f>
        <v/>
      </c>
      <c r="F17" s="24" t="str">
        <f>IF(E17="","",IF('Emission Supporting Documents'!C28="VOC",Hidden2!E17,""))</f>
        <v/>
      </c>
      <c r="G17" s="24" t="str" cm="1">
        <f t="array" ref="G17">IFERROR(IF(ROWS(G$4:G17)&gt;COUNTA(F:F),"",INDEX(F:F,SMALL(IF(F$4:F$103&lt;&gt;"",ROW(F$4:F$103)),ROWS(G$4:G17)))),"")</f>
        <v/>
      </c>
      <c r="H17" s="24" t="str">
        <f>IF(E17="","",IF('VOC Speciation'!C32="Representative Site Analysis",'VOC Speciation'!A32,""))</f>
        <v/>
      </c>
      <c r="I17" s="24" t="str" cm="1">
        <f t="array" ref="I17">IFERROR(IF(ROWS(G$4:G17)&gt;COUNTA(H:H),"",INDEX(H:H,SMALL(IF(H$4:H$53&lt;&gt;"",ROW(H$4:H$53)),ROWS(G$4:G17)))),"")</f>
        <v/>
      </c>
    </row>
    <row r="18" spans="1:9" x14ac:dyDescent="0.25">
      <c r="A18" s="24" t="s">
        <v>612</v>
      </c>
      <c r="B18" s="24" t="str">
        <f>IF('Facility Information'!A48="","",'Facility Information'!A48)</f>
        <v/>
      </c>
      <c r="C18" s="24" t="str">
        <f>IF('Facility Information'!B48="","",'Facility Information'!B48)</f>
        <v/>
      </c>
      <c r="D18" s="24" t="str">
        <f t="shared" si="0"/>
        <v/>
      </c>
      <c r="E18" s="24" t="str">
        <f>IF('Emission Supporting Documents'!A29="","",'Emission Supporting Documents'!A29)</f>
        <v/>
      </c>
      <c r="F18" s="24" t="str">
        <f>IF(E18="","",IF('Emission Supporting Documents'!C29="VOC",Hidden2!E18,""))</f>
        <v/>
      </c>
      <c r="G18" s="24" t="str" cm="1">
        <f t="array" ref="G18">IFERROR(IF(ROWS(G$4:G18)&gt;COUNTA(F:F),"",INDEX(F:F,SMALL(IF(F$4:F$103&lt;&gt;"",ROW(F$4:F$103)),ROWS(G$4:G18)))),"")</f>
        <v/>
      </c>
      <c r="H18" s="24" t="str">
        <f>IF(E18="","",IF('VOC Speciation'!C33="Representative Site Analysis",'VOC Speciation'!A33,""))</f>
        <v/>
      </c>
      <c r="I18" s="24" t="str" cm="1">
        <f t="array" ref="I18">IFERROR(IF(ROWS(G$4:G18)&gt;COUNTA(H:H),"",INDEX(H:H,SMALL(IF(H$4:H$53&lt;&gt;"",ROW(H$4:H$53)),ROWS(G$4:G18)))),"")</f>
        <v/>
      </c>
    </row>
    <row r="19" spans="1:9" x14ac:dyDescent="0.25">
      <c r="A19" s="24" t="s">
        <v>613</v>
      </c>
      <c r="B19" s="24" t="str">
        <f>IF('Facility Information'!A49="","",'Facility Information'!A49)</f>
        <v/>
      </c>
      <c r="C19" s="24" t="str">
        <f>IF('Facility Information'!B49="","",'Facility Information'!B49)</f>
        <v/>
      </c>
      <c r="D19" s="24" t="str">
        <f t="shared" si="0"/>
        <v/>
      </c>
      <c r="E19" s="24" t="str">
        <f>IF('Emission Supporting Documents'!A30="","",'Emission Supporting Documents'!A30)</f>
        <v/>
      </c>
      <c r="F19" s="24" t="str">
        <f>IF(E19="","",IF('Emission Supporting Documents'!C30="VOC",Hidden2!E19,""))</f>
        <v/>
      </c>
      <c r="G19" s="24" t="str" cm="1">
        <f t="array" ref="G19">IFERROR(IF(ROWS(G$4:G19)&gt;COUNTA(F:F),"",INDEX(F:F,SMALL(IF(F$4:F$103&lt;&gt;"",ROW(F$4:F$103)),ROWS(G$4:G19)))),"")</f>
        <v/>
      </c>
      <c r="H19" s="24" t="str">
        <f>IF(E19="","",IF('VOC Speciation'!C34="Representative Site Analysis",'VOC Speciation'!A34,""))</f>
        <v/>
      </c>
      <c r="I19" s="24" t="str" cm="1">
        <f t="array" ref="I19">IFERROR(IF(ROWS(G$4:G19)&gt;COUNTA(H:H),"",INDEX(H:H,SMALL(IF(H$4:H$53&lt;&gt;"",ROW(H$4:H$53)),ROWS(G$4:G19)))),"")</f>
        <v/>
      </c>
    </row>
    <row r="20" spans="1:9" x14ac:dyDescent="0.25">
      <c r="A20" s="24" t="s">
        <v>614</v>
      </c>
      <c r="B20" s="24" t="str">
        <f>IF('Facility Information'!A50="","",'Facility Information'!A50)</f>
        <v/>
      </c>
      <c r="C20" s="24" t="str">
        <f>IF('Facility Information'!B50="","",'Facility Information'!B50)</f>
        <v/>
      </c>
      <c r="D20" s="24" t="str">
        <f t="shared" si="0"/>
        <v/>
      </c>
      <c r="E20" s="24" t="str">
        <f>IF('Emission Supporting Documents'!A31="","",'Emission Supporting Documents'!A31)</f>
        <v/>
      </c>
      <c r="F20" s="24" t="str">
        <f>IF(E20="","",IF('Emission Supporting Documents'!C31="VOC",Hidden2!E20,""))</f>
        <v/>
      </c>
      <c r="G20" s="24" t="str" cm="1">
        <f t="array" ref="G20">IFERROR(IF(ROWS(G$4:G20)&gt;COUNTA(F:F),"",INDEX(F:F,SMALL(IF(F$4:F$103&lt;&gt;"",ROW(F$4:F$103)),ROWS(G$4:G20)))),"")</f>
        <v/>
      </c>
      <c r="H20" s="24" t="str">
        <f>IF(E20="","",IF('VOC Speciation'!C35="Representative Site Analysis",'VOC Speciation'!A35,""))</f>
        <v/>
      </c>
      <c r="I20" s="24" t="str" cm="1">
        <f t="array" ref="I20">IFERROR(IF(ROWS(G$4:G20)&gt;COUNTA(H:H),"",INDEX(H:H,SMALL(IF(H$4:H$53&lt;&gt;"",ROW(H$4:H$53)),ROWS(G$4:G20)))),"")</f>
        <v/>
      </c>
    </row>
    <row r="21" spans="1:9" x14ac:dyDescent="0.25">
      <c r="A21" s="24" t="s">
        <v>615</v>
      </c>
      <c r="B21" s="24" t="str">
        <f>IF('Facility Information'!A51="","",'Facility Information'!A51)</f>
        <v/>
      </c>
      <c r="C21" s="24" t="str">
        <f>IF('Facility Information'!B51="","",'Facility Information'!B51)</f>
        <v/>
      </c>
      <c r="D21" s="24" t="str">
        <f t="shared" si="0"/>
        <v/>
      </c>
      <c r="E21" s="24" t="str">
        <f>IF('Emission Supporting Documents'!A32="","",'Emission Supporting Documents'!A32)</f>
        <v/>
      </c>
      <c r="F21" s="24" t="str">
        <f>IF(E21="","",IF('Emission Supporting Documents'!C32="VOC",Hidden2!E21,""))</f>
        <v/>
      </c>
      <c r="G21" s="24" t="str" cm="1">
        <f t="array" ref="G21">IFERROR(IF(ROWS(G$4:G21)&gt;COUNTA(F:F),"",INDEX(F:F,SMALL(IF(F$4:F$103&lt;&gt;"",ROW(F$4:F$103)),ROWS(G$4:G21)))),"")</f>
        <v/>
      </c>
      <c r="H21" s="24" t="str">
        <f>IF(E21="","",IF('VOC Speciation'!C36="Representative Site Analysis",'VOC Speciation'!A36,""))</f>
        <v/>
      </c>
      <c r="I21" s="24" t="str" cm="1">
        <f t="array" ref="I21">IFERROR(IF(ROWS(G$4:G21)&gt;COUNTA(H:H),"",INDEX(H:H,SMALL(IF(H$4:H$53&lt;&gt;"",ROW(H$4:H$53)),ROWS(G$4:G21)))),"")</f>
        <v/>
      </c>
    </row>
    <row r="22" spans="1:9" x14ac:dyDescent="0.25">
      <c r="A22" s="24" t="s">
        <v>616</v>
      </c>
      <c r="B22" s="24" t="str">
        <f>IF('Facility Information'!A52="","",'Facility Information'!A52)</f>
        <v/>
      </c>
      <c r="C22" s="24" t="str">
        <f>IF('Facility Information'!B52="","",'Facility Information'!B52)</f>
        <v/>
      </c>
      <c r="D22" s="24" t="str">
        <f t="shared" si="0"/>
        <v/>
      </c>
      <c r="E22" s="24" t="str">
        <f>IF('Emission Supporting Documents'!A33="","",'Emission Supporting Documents'!A33)</f>
        <v/>
      </c>
      <c r="F22" s="24" t="str">
        <f>IF(E22="","",IF('Emission Supporting Documents'!C33="VOC",Hidden2!E22,""))</f>
        <v/>
      </c>
      <c r="G22" s="24" t="str" cm="1">
        <f t="array" ref="G22">IFERROR(IF(ROWS(G$4:G22)&gt;COUNTA(F:F),"",INDEX(F:F,SMALL(IF(F$4:F$103&lt;&gt;"",ROW(F$4:F$103)),ROWS(G$4:G22)))),"")</f>
        <v/>
      </c>
      <c r="H22" s="24" t="str">
        <f>IF(E22="","",IF('VOC Speciation'!C37="Representative Site Analysis",'VOC Speciation'!A37,""))</f>
        <v/>
      </c>
      <c r="I22" s="24" t="str" cm="1">
        <f t="array" ref="I22">IFERROR(IF(ROWS(G$4:G22)&gt;COUNTA(H:H),"",INDEX(H:H,SMALL(IF(H$4:H$53&lt;&gt;"",ROW(H$4:H$53)),ROWS(G$4:G22)))),"")</f>
        <v/>
      </c>
    </row>
    <row r="23" spans="1:9" x14ac:dyDescent="0.25">
      <c r="A23" s="24" t="s">
        <v>617</v>
      </c>
      <c r="B23" s="24" t="str">
        <f>IF('Facility Information'!A53="","",'Facility Information'!A53)</f>
        <v/>
      </c>
      <c r="C23" s="24" t="str">
        <f>IF('Facility Information'!B53="","",'Facility Information'!B53)</f>
        <v/>
      </c>
      <c r="D23" s="24" t="str">
        <f t="shared" si="0"/>
        <v/>
      </c>
      <c r="E23" s="24" t="str">
        <f>IF('Emission Supporting Documents'!A34="","",'Emission Supporting Documents'!A34)</f>
        <v/>
      </c>
      <c r="F23" s="24" t="str">
        <f>IF(E23="","",IF('Emission Supporting Documents'!C34="VOC",Hidden2!E23,""))</f>
        <v/>
      </c>
      <c r="G23" s="24" t="str" cm="1">
        <f t="array" ref="G23">IFERROR(IF(ROWS(G$4:G23)&gt;COUNTA(F:F),"",INDEX(F:F,SMALL(IF(F$4:F$103&lt;&gt;"",ROW(F$4:F$103)),ROWS(G$4:G23)))),"")</f>
        <v/>
      </c>
      <c r="H23" s="24" t="str">
        <f>IF(E23="","",IF('VOC Speciation'!C38="Representative Site Analysis",'VOC Speciation'!A38,""))</f>
        <v/>
      </c>
      <c r="I23" s="24" t="str" cm="1">
        <f t="array" ref="I23">IFERROR(IF(ROWS(G$4:G23)&gt;COUNTA(H:H),"",INDEX(H:H,SMALL(IF(H$4:H$53&lt;&gt;"",ROW(H$4:H$53)),ROWS(G$4:G23)))),"")</f>
        <v/>
      </c>
    </row>
    <row r="24" spans="1:9" x14ac:dyDescent="0.25">
      <c r="A24" s="24" t="s">
        <v>618</v>
      </c>
      <c r="B24" s="24" t="str">
        <f>IF('Facility Information'!A54="","",'Facility Information'!A54)</f>
        <v/>
      </c>
      <c r="C24" s="24" t="str">
        <f>IF('Facility Information'!B54="","",'Facility Information'!B54)</f>
        <v/>
      </c>
      <c r="D24" s="24" t="str">
        <f t="shared" si="0"/>
        <v/>
      </c>
      <c r="E24" s="24" t="str">
        <f>IF('Emission Supporting Documents'!A35="","",'Emission Supporting Documents'!A35)</f>
        <v/>
      </c>
      <c r="F24" s="24" t="str">
        <f>IF(E24="","",IF('Emission Supporting Documents'!C35="VOC",Hidden2!E24,""))</f>
        <v/>
      </c>
      <c r="G24" s="24" t="str" cm="1">
        <f t="array" ref="G24">IFERROR(IF(ROWS(G$4:G24)&gt;COUNTA(F:F),"",INDEX(F:F,SMALL(IF(F$4:F$103&lt;&gt;"",ROW(F$4:F$103)),ROWS(G$4:G24)))),"")</f>
        <v/>
      </c>
      <c r="H24" s="24" t="str">
        <f>IF(E24="","",IF('VOC Speciation'!C39="Representative Site Analysis",'VOC Speciation'!A39,""))</f>
        <v/>
      </c>
      <c r="I24" s="24" t="str" cm="1">
        <f t="array" ref="I24">IFERROR(IF(ROWS(G$4:G24)&gt;COUNTA(H:H),"",INDEX(H:H,SMALL(IF(H$4:H$53&lt;&gt;"",ROW(H$4:H$53)),ROWS(G$4:G24)))),"")</f>
        <v/>
      </c>
    </row>
    <row r="25" spans="1:9" x14ac:dyDescent="0.25">
      <c r="A25" s="24" t="s">
        <v>619</v>
      </c>
      <c r="B25" s="24" t="str">
        <f>IF('Facility Information'!A55="","",'Facility Information'!A55)</f>
        <v/>
      </c>
      <c r="C25" s="24" t="str">
        <f>IF('Facility Information'!B55="","",'Facility Information'!B55)</f>
        <v/>
      </c>
      <c r="D25" s="24" t="str">
        <f t="shared" si="0"/>
        <v/>
      </c>
      <c r="E25" s="24" t="str">
        <f>IF('Emission Supporting Documents'!A36="","",'Emission Supporting Documents'!A36)</f>
        <v/>
      </c>
      <c r="F25" s="24" t="str">
        <f>IF(E25="","",IF('Emission Supporting Documents'!C36="VOC",Hidden2!E25,""))</f>
        <v/>
      </c>
      <c r="G25" s="24" t="str" cm="1">
        <f t="array" ref="G25">IFERROR(IF(ROWS(G$4:G25)&gt;COUNTA(F:F),"",INDEX(F:F,SMALL(IF(F$4:F$103&lt;&gt;"",ROW(F$4:F$103)),ROWS(G$4:G25)))),"")</f>
        <v/>
      </c>
      <c r="H25" s="24" t="str">
        <f>IF(E25="","",IF('VOC Speciation'!C40="Representative Site Analysis",'VOC Speciation'!A40,""))</f>
        <v/>
      </c>
      <c r="I25" s="24" t="str" cm="1">
        <f t="array" ref="I25">IFERROR(IF(ROWS(G$4:G25)&gt;COUNTA(H:H),"",INDEX(H:H,SMALL(IF(H$4:H$53&lt;&gt;"",ROW(H$4:H$53)),ROWS(G$4:G25)))),"")</f>
        <v/>
      </c>
    </row>
    <row r="26" spans="1:9" x14ac:dyDescent="0.25">
      <c r="A26" s="24" t="s">
        <v>620</v>
      </c>
      <c r="B26" s="24" t="str">
        <f>IF('Facility Information'!A56="","",'Facility Information'!A56)</f>
        <v/>
      </c>
      <c r="C26" s="24" t="str">
        <f>IF('Facility Information'!B56="","",'Facility Information'!B56)</f>
        <v/>
      </c>
      <c r="D26" s="24" t="str">
        <f t="shared" si="0"/>
        <v/>
      </c>
      <c r="E26" s="24" t="str">
        <f>IF('Emission Supporting Documents'!A37="","",'Emission Supporting Documents'!A37)</f>
        <v/>
      </c>
      <c r="F26" s="24" t="str">
        <f>IF(E26="","",IF('Emission Supporting Documents'!C37="VOC",Hidden2!E26,""))</f>
        <v/>
      </c>
      <c r="G26" s="24" t="str" cm="1">
        <f t="array" ref="G26">IFERROR(IF(ROWS(G$4:G26)&gt;COUNTA(F:F),"",INDEX(F:F,SMALL(IF(F$4:F$103&lt;&gt;"",ROW(F$4:F$103)),ROWS(G$4:G26)))),"")</f>
        <v/>
      </c>
      <c r="H26" s="24" t="str">
        <f>IF(E26="","",IF('VOC Speciation'!C41="Representative Site Analysis",'VOC Speciation'!A41,""))</f>
        <v/>
      </c>
      <c r="I26" s="24" t="str" cm="1">
        <f t="array" ref="I26">IFERROR(IF(ROWS(G$4:G26)&gt;COUNTA(H:H),"",INDEX(H:H,SMALL(IF(H$4:H$53&lt;&gt;"",ROW(H$4:H$53)),ROWS(G$4:G26)))),"")</f>
        <v/>
      </c>
    </row>
    <row r="27" spans="1:9" x14ac:dyDescent="0.25">
      <c r="A27" s="24" t="s">
        <v>621</v>
      </c>
      <c r="B27" s="24" t="str">
        <f>IF('Facility Information'!A57="","",'Facility Information'!A57)</f>
        <v/>
      </c>
      <c r="C27" s="24" t="str">
        <f>IF('Facility Information'!B57="","",'Facility Information'!B57)</f>
        <v/>
      </c>
      <c r="D27" s="24" t="str">
        <f t="shared" si="0"/>
        <v/>
      </c>
      <c r="E27" s="24" t="str">
        <f>IF('Emission Supporting Documents'!A38="","",'Emission Supporting Documents'!A38)</f>
        <v/>
      </c>
      <c r="F27" s="24" t="str">
        <f>IF(E27="","",IF('Emission Supporting Documents'!C38="VOC",Hidden2!E27,""))</f>
        <v/>
      </c>
      <c r="G27" s="24" t="str" cm="1">
        <f t="array" ref="G27">IFERROR(IF(ROWS(G$4:G27)&gt;COUNTA(F:F),"",INDEX(F:F,SMALL(IF(F$4:F$103&lt;&gt;"",ROW(F$4:F$103)),ROWS(G$4:G27)))),"")</f>
        <v/>
      </c>
      <c r="H27" s="24" t="str">
        <f>IF(E27="","",IF('VOC Speciation'!C42="Representative Site Analysis",'VOC Speciation'!A42,""))</f>
        <v/>
      </c>
      <c r="I27" s="24" t="str" cm="1">
        <f t="array" ref="I27">IFERROR(IF(ROWS(G$4:G27)&gt;COUNTA(H:H),"",INDEX(H:H,SMALL(IF(H$4:H$53&lt;&gt;"",ROW(H$4:H$53)),ROWS(G$4:G27)))),"")</f>
        <v/>
      </c>
    </row>
    <row r="28" spans="1:9" x14ac:dyDescent="0.25">
      <c r="A28" s="24" t="s">
        <v>622</v>
      </c>
      <c r="B28" s="24" t="str">
        <f>IF('Facility Information'!A58="","",'Facility Information'!A58)</f>
        <v/>
      </c>
      <c r="C28" s="24" t="str">
        <f>IF('Facility Information'!B58="","",'Facility Information'!B58)</f>
        <v/>
      </c>
      <c r="D28" s="24" t="str">
        <f t="shared" si="0"/>
        <v/>
      </c>
      <c r="E28" s="24" t="str">
        <f>IF('Emission Supporting Documents'!A39="","",'Emission Supporting Documents'!A39)</f>
        <v/>
      </c>
      <c r="F28" s="24" t="str">
        <f>IF(E28="","",IF('Emission Supporting Documents'!C39="VOC",Hidden2!E28,""))</f>
        <v/>
      </c>
      <c r="G28" s="24" t="str" cm="1">
        <f t="array" ref="G28">IFERROR(IF(ROWS(G$4:G28)&gt;COUNTA(F:F),"",INDEX(F:F,SMALL(IF(F$4:F$103&lt;&gt;"",ROW(F$4:F$103)),ROWS(G$4:G28)))),"")</f>
        <v/>
      </c>
      <c r="H28" s="24" t="str">
        <f>IF(E28="","",IF('VOC Speciation'!C43="Representative Site Analysis",'VOC Speciation'!A43,""))</f>
        <v/>
      </c>
      <c r="I28" s="24" t="str" cm="1">
        <f t="array" ref="I28">IFERROR(IF(ROWS(G$4:G28)&gt;COUNTA(H:H),"",INDEX(H:H,SMALL(IF(H$4:H$53&lt;&gt;"",ROW(H$4:H$53)),ROWS(G$4:G28)))),"")</f>
        <v/>
      </c>
    </row>
    <row r="29" spans="1:9" x14ac:dyDescent="0.25">
      <c r="A29" s="24" t="s">
        <v>623</v>
      </c>
      <c r="B29" s="24" t="str">
        <f>IF('Facility Information'!A59="","",'Facility Information'!A59)</f>
        <v/>
      </c>
      <c r="C29" s="24" t="str">
        <f>IF('Facility Information'!B59="","",'Facility Information'!B59)</f>
        <v/>
      </c>
      <c r="D29" s="24" t="str">
        <f t="shared" si="0"/>
        <v/>
      </c>
      <c r="E29" s="24" t="str">
        <f>IF('Emission Supporting Documents'!A40="","",'Emission Supporting Documents'!A40)</f>
        <v/>
      </c>
      <c r="F29" s="24" t="str">
        <f>IF(E29="","",IF('Emission Supporting Documents'!C40="VOC",Hidden2!E29,""))</f>
        <v/>
      </c>
      <c r="G29" s="24" t="str" cm="1">
        <f t="array" ref="G29">IFERROR(IF(ROWS(G$4:G29)&gt;COUNTA(F:F),"",INDEX(F:F,SMALL(IF(F$4:F$103&lt;&gt;"",ROW(F$4:F$103)),ROWS(G$4:G29)))),"")</f>
        <v/>
      </c>
      <c r="H29" s="24" t="str">
        <f>IF(E29="","",IF('VOC Speciation'!C44="Representative Site Analysis",'VOC Speciation'!A44,""))</f>
        <v/>
      </c>
      <c r="I29" s="24" t="str" cm="1">
        <f t="array" ref="I29">IFERROR(IF(ROWS(G$4:G29)&gt;COUNTA(H:H),"",INDEX(H:H,SMALL(IF(H$4:H$53&lt;&gt;"",ROW(H$4:H$53)),ROWS(G$4:G29)))),"")</f>
        <v/>
      </c>
    </row>
    <row r="30" spans="1:9" x14ac:dyDescent="0.25">
      <c r="A30" s="24" t="s">
        <v>624</v>
      </c>
      <c r="B30" s="24" t="str">
        <f>IF('Facility Information'!A60="","",'Facility Information'!A60)</f>
        <v/>
      </c>
      <c r="C30" s="24" t="str">
        <f>IF('Facility Information'!B60="","",'Facility Information'!B60)</f>
        <v/>
      </c>
      <c r="D30" s="24" t="str">
        <f t="shared" si="0"/>
        <v/>
      </c>
      <c r="E30" s="24" t="str">
        <f>IF('Emission Supporting Documents'!A41="","",'Emission Supporting Documents'!A41)</f>
        <v/>
      </c>
      <c r="F30" s="24" t="str">
        <f>IF(E30="","",IF('Emission Supporting Documents'!C41="VOC",Hidden2!E30,""))</f>
        <v/>
      </c>
      <c r="G30" s="24" t="str" cm="1">
        <f t="array" ref="G30">IFERROR(IF(ROWS(G$4:G30)&gt;COUNTA(F:F),"",INDEX(F:F,SMALL(IF(F$4:F$103&lt;&gt;"",ROW(F$4:F$103)),ROWS(G$4:G30)))),"")</f>
        <v/>
      </c>
      <c r="H30" s="24" t="str">
        <f>IF(E30="","",IF('VOC Speciation'!C45="Representative Site Analysis",'VOC Speciation'!A45,""))</f>
        <v/>
      </c>
      <c r="I30" s="24" t="str" cm="1">
        <f t="array" ref="I30">IFERROR(IF(ROWS(G$4:G30)&gt;COUNTA(H:H),"",INDEX(H:H,SMALL(IF(H$4:H$53&lt;&gt;"",ROW(H$4:H$53)),ROWS(G$4:G30)))),"")</f>
        <v/>
      </c>
    </row>
    <row r="31" spans="1:9" x14ac:dyDescent="0.25">
      <c r="A31" s="24" t="s">
        <v>625</v>
      </c>
      <c r="B31" s="24" t="str">
        <f>IF('Facility Information'!A61="","",'Facility Information'!A61)</f>
        <v/>
      </c>
      <c r="C31" s="24" t="str">
        <f>IF('Facility Information'!B61="","",'Facility Information'!B61)</f>
        <v/>
      </c>
      <c r="D31" s="24" t="str">
        <f t="shared" si="0"/>
        <v/>
      </c>
      <c r="E31" s="24" t="str">
        <f>IF('Emission Supporting Documents'!A42="","",'Emission Supporting Documents'!A42)</f>
        <v/>
      </c>
      <c r="F31" s="24" t="str">
        <f>IF(E31="","",IF('Emission Supporting Documents'!C42="VOC",Hidden2!E31,""))</f>
        <v/>
      </c>
      <c r="G31" s="24" t="str" cm="1">
        <f t="array" ref="G31">IFERROR(IF(ROWS(G$4:G31)&gt;COUNTA(F:F),"",INDEX(F:F,SMALL(IF(F$4:F$103&lt;&gt;"",ROW(F$4:F$103)),ROWS(G$4:G31)))),"")</f>
        <v/>
      </c>
      <c r="H31" s="24" t="str">
        <f>IF(E31="","",IF('VOC Speciation'!C46="Representative Site Analysis",'VOC Speciation'!A46,""))</f>
        <v/>
      </c>
      <c r="I31" s="24" t="str" cm="1">
        <f t="array" ref="I31">IFERROR(IF(ROWS(G$4:G31)&gt;COUNTA(H:H),"",INDEX(H:H,SMALL(IF(H$4:H$53&lt;&gt;"",ROW(H$4:H$53)),ROWS(G$4:G31)))),"")</f>
        <v/>
      </c>
    </row>
    <row r="32" spans="1:9" x14ac:dyDescent="0.25">
      <c r="A32" s="24" t="s">
        <v>626</v>
      </c>
      <c r="B32" s="24" t="str">
        <f>IF('Facility Information'!A62="","",'Facility Information'!A62)</f>
        <v/>
      </c>
      <c r="C32" s="24" t="str">
        <f>IF('Facility Information'!B62="","",'Facility Information'!B62)</f>
        <v/>
      </c>
      <c r="D32" s="24" t="str">
        <f t="shared" si="0"/>
        <v/>
      </c>
      <c r="E32" s="24" t="str">
        <f>IF('Emission Supporting Documents'!A43="","",'Emission Supporting Documents'!A43)</f>
        <v/>
      </c>
      <c r="F32" s="24" t="str">
        <f>IF(E32="","",IF('Emission Supporting Documents'!C43="VOC",Hidden2!E32,""))</f>
        <v/>
      </c>
      <c r="G32" s="24" t="str" cm="1">
        <f t="array" ref="G32">IFERROR(IF(ROWS(G$4:G32)&gt;COUNTA(F:F),"",INDEX(F:F,SMALL(IF(F$4:F$103&lt;&gt;"",ROW(F$4:F$103)),ROWS(G$4:G32)))),"")</f>
        <v/>
      </c>
      <c r="H32" s="24" t="str">
        <f>IF(E32="","",IF('VOC Speciation'!C47="Representative Site Analysis",'VOC Speciation'!A47,""))</f>
        <v/>
      </c>
      <c r="I32" s="24" t="str" cm="1">
        <f t="array" ref="I32">IFERROR(IF(ROWS(G$4:G32)&gt;COUNTA(H:H),"",INDEX(H:H,SMALL(IF(H$4:H$53&lt;&gt;"",ROW(H$4:H$53)),ROWS(G$4:G32)))),"")</f>
        <v/>
      </c>
    </row>
    <row r="33" spans="1:9" x14ac:dyDescent="0.25">
      <c r="A33" s="24" t="s">
        <v>627</v>
      </c>
      <c r="B33" s="24" t="str">
        <f>IF('Facility Information'!A63="","",'Facility Information'!A63)</f>
        <v/>
      </c>
      <c r="C33" s="24" t="str">
        <f>IF('Facility Information'!B63="","",'Facility Information'!B63)</f>
        <v/>
      </c>
      <c r="D33" s="24" t="str">
        <f t="shared" si="0"/>
        <v/>
      </c>
      <c r="E33" s="24" t="str">
        <f>IF('Emission Supporting Documents'!A44="","",'Emission Supporting Documents'!A44)</f>
        <v/>
      </c>
      <c r="F33" s="24" t="str">
        <f>IF(E33="","",IF('Emission Supporting Documents'!C44="VOC",Hidden2!E33,""))</f>
        <v/>
      </c>
      <c r="G33" s="24" t="str" cm="1">
        <f t="array" ref="G33">IFERROR(IF(ROWS(G$4:G33)&gt;COUNTA(F:F),"",INDEX(F:F,SMALL(IF(F$4:F$103&lt;&gt;"",ROW(F$4:F$103)),ROWS(G$4:G33)))),"")</f>
        <v/>
      </c>
      <c r="H33" s="24" t="str">
        <f>IF(E33="","",IF('VOC Speciation'!C48="Representative Site Analysis",'VOC Speciation'!A48,""))</f>
        <v/>
      </c>
      <c r="I33" s="24" t="str" cm="1">
        <f t="array" ref="I33">IFERROR(IF(ROWS(G$4:G33)&gt;COUNTA(H:H),"",INDEX(H:H,SMALL(IF(H$4:H$53&lt;&gt;"",ROW(H$4:H$53)),ROWS(G$4:G33)))),"")</f>
        <v/>
      </c>
    </row>
    <row r="34" spans="1:9" x14ac:dyDescent="0.25">
      <c r="A34" s="24" t="s">
        <v>628</v>
      </c>
      <c r="B34" s="24" t="str">
        <f>IF('Facility Information'!A64="","",'Facility Information'!A64)</f>
        <v/>
      </c>
      <c r="C34" s="24" t="str">
        <f>IF('Facility Information'!B64="","",'Facility Information'!B64)</f>
        <v/>
      </c>
      <c r="D34" s="24" t="str">
        <f t="shared" si="0"/>
        <v/>
      </c>
      <c r="E34" s="24" t="str">
        <f>IF('Emission Supporting Documents'!A45="","",'Emission Supporting Documents'!A45)</f>
        <v/>
      </c>
      <c r="F34" s="24" t="str">
        <f>IF(E34="","",IF('Emission Supporting Documents'!C45="VOC",Hidden2!E34,""))</f>
        <v/>
      </c>
      <c r="G34" s="24" t="str" cm="1">
        <f t="array" ref="G34">IFERROR(IF(ROWS(G$4:G34)&gt;COUNTA(F:F),"",INDEX(F:F,SMALL(IF(F$4:F$103&lt;&gt;"",ROW(F$4:F$103)),ROWS(G$4:G34)))),"")</f>
        <v/>
      </c>
      <c r="H34" s="24" t="str">
        <f>IF(E34="","",IF('VOC Speciation'!C49="Representative Site Analysis",'VOC Speciation'!A49,""))</f>
        <v/>
      </c>
      <c r="I34" s="24" t="str" cm="1">
        <f t="array" ref="I34">IFERROR(IF(ROWS(G$4:G34)&gt;COUNTA(H:H),"",INDEX(H:H,SMALL(IF(H$4:H$53&lt;&gt;"",ROW(H$4:H$53)),ROWS(G$4:G34)))),"")</f>
        <v/>
      </c>
    </row>
    <row r="35" spans="1:9" x14ac:dyDescent="0.25">
      <c r="A35" s="24" t="s">
        <v>629</v>
      </c>
      <c r="B35" s="24" t="str">
        <f>IF('Facility Information'!A65="","",'Facility Information'!A65)</f>
        <v/>
      </c>
      <c r="C35" s="24" t="str">
        <f>IF('Facility Information'!B65="","",'Facility Information'!B65)</f>
        <v/>
      </c>
      <c r="D35" s="24" t="str">
        <f t="shared" si="0"/>
        <v/>
      </c>
      <c r="E35" s="24" t="str">
        <f>IF('Emission Supporting Documents'!A46="","",'Emission Supporting Documents'!A46)</f>
        <v/>
      </c>
      <c r="F35" s="24" t="str">
        <f>IF(E35="","",IF('Emission Supporting Documents'!C46="VOC",Hidden2!E35,""))</f>
        <v/>
      </c>
      <c r="G35" s="24" t="str" cm="1">
        <f t="array" ref="G35">IFERROR(IF(ROWS(G$4:G35)&gt;COUNTA(F:F),"",INDEX(F:F,SMALL(IF(F$4:F$103&lt;&gt;"",ROW(F$4:F$103)),ROWS(G$4:G35)))),"")</f>
        <v/>
      </c>
      <c r="H35" s="24" t="str">
        <f>IF(E35="","",IF('VOC Speciation'!C50="Representative Site Analysis",'VOC Speciation'!A50,""))</f>
        <v/>
      </c>
      <c r="I35" s="24" t="str" cm="1">
        <f t="array" ref="I35">IFERROR(IF(ROWS(G$4:G35)&gt;COUNTA(H:H),"",INDEX(H:H,SMALL(IF(H$4:H$53&lt;&gt;"",ROW(H$4:H$53)),ROWS(G$4:G35)))),"")</f>
        <v/>
      </c>
    </row>
    <row r="36" spans="1:9" x14ac:dyDescent="0.25">
      <c r="A36" s="24" t="s">
        <v>630</v>
      </c>
      <c r="B36" s="24" t="str">
        <f>IF('Facility Information'!A66="","",'Facility Information'!A66)</f>
        <v/>
      </c>
      <c r="C36" s="24" t="str">
        <f>IF('Facility Information'!B66="","",'Facility Information'!B66)</f>
        <v/>
      </c>
      <c r="D36" s="24" t="str">
        <f t="shared" si="0"/>
        <v/>
      </c>
      <c r="E36" s="24" t="str">
        <f>IF('Emission Supporting Documents'!A47="","",'Emission Supporting Documents'!A47)</f>
        <v/>
      </c>
      <c r="F36" s="24" t="str">
        <f>IF(E36="","",IF('Emission Supporting Documents'!C47="VOC",Hidden2!E36,""))</f>
        <v/>
      </c>
      <c r="G36" s="24" t="str" cm="1">
        <f t="array" ref="G36">IFERROR(IF(ROWS(G$4:G36)&gt;COUNTA(F:F),"",INDEX(F:F,SMALL(IF(F$4:F$103&lt;&gt;"",ROW(F$4:F$103)),ROWS(G$4:G36)))),"")</f>
        <v/>
      </c>
      <c r="H36" s="24" t="str">
        <f>IF(E36="","",IF('VOC Speciation'!C51="Representative Site Analysis",'VOC Speciation'!A51,""))</f>
        <v/>
      </c>
      <c r="I36" s="24" t="str" cm="1">
        <f t="array" ref="I36">IFERROR(IF(ROWS(G$4:G36)&gt;COUNTA(H:H),"",INDEX(H:H,SMALL(IF(H$4:H$53&lt;&gt;"",ROW(H$4:H$53)),ROWS(G$4:G36)))),"")</f>
        <v/>
      </c>
    </row>
    <row r="37" spans="1:9" x14ac:dyDescent="0.25">
      <c r="A37" s="24" t="s">
        <v>631</v>
      </c>
      <c r="B37" s="24" t="str">
        <f>IF('Facility Information'!A67="","",'Facility Information'!A67)</f>
        <v/>
      </c>
      <c r="C37" s="24" t="str">
        <f>IF('Facility Information'!B67="","",'Facility Information'!B67)</f>
        <v/>
      </c>
      <c r="D37" s="24" t="str">
        <f t="shared" si="0"/>
        <v/>
      </c>
      <c r="E37" s="24" t="str">
        <f>IF('Emission Supporting Documents'!A48="","",'Emission Supporting Documents'!A48)</f>
        <v/>
      </c>
      <c r="F37" s="24" t="str">
        <f>IF(E37="","",IF('Emission Supporting Documents'!C48="VOC",Hidden2!E37,""))</f>
        <v/>
      </c>
      <c r="G37" s="24" t="str" cm="1">
        <f t="array" ref="G37">IFERROR(IF(ROWS(G$4:G37)&gt;COUNTA(F:F),"",INDEX(F:F,SMALL(IF(F$4:F$103&lt;&gt;"",ROW(F$4:F$103)),ROWS(G$4:G37)))),"")</f>
        <v/>
      </c>
      <c r="H37" s="24" t="str">
        <f>IF(E37="","",IF('VOC Speciation'!C52="Representative Site Analysis",'VOC Speciation'!A52,""))</f>
        <v/>
      </c>
      <c r="I37" s="24" t="str" cm="1">
        <f t="array" ref="I37">IFERROR(IF(ROWS(G$4:G37)&gt;COUNTA(H:H),"",INDEX(H:H,SMALL(IF(H$4:H$53&lt;&gt;"",ROW(H$4:H$53)),ROWS(G$4:G37)))),"")</f>
        <v/>
      </c>
    </row>
    <row r="38" spans="1:9" x14ac:dyDescent="0.25">
      <c r="A38" s="24" t="s">
        <v>632</v>
      </c>
      <c r="B38" s="24" t="str">
        <f>IF('Facility Information'!A68="","",'Facility Information'!A68)</f>
        <v/>
      </c>
      <c r="C38" s="24" t="str">
        <f>IF('Facility Information'!B68="","",'Facility Information'!B68)</f>
        <v/>
      </c>
      <c r="D38" s="24" t="str">
        <f t="shared" si="0"/>
        <v/>
      </c>
      <c r="E38" s="24" t="str">
        <f>IF('Emission Supporting Documents'!A49="","",'Emission Supporting Documents'!A49)</f>
        <v/>
      </c>
      <c r="F38" s="24" t="str">
        <f>IF(E38="","",IF('Emission Supporting Documents'!C49="VOC",Hidden2!E38,""))</f>
        <v/>
      </c>
      <c r="G38" s="24" t="str" cm="1">
        <f t="array" ref="G38">IFERROR(IF(ROWS(G$4:G38)&gt;COUNTA(F:F),"",INDEX(F:F,SMALL(IF(F$4:F$103&lt;&gt;"",ROW(F$4:F$103)),ROWS(G$4:G38)))),"")</f>
        <v/>
      </c>
      <c r="H38" s="24" t="str">
        <f>IF(E38="","",IF('VOC Speciation'!C53="Representative Site Analysis",'VOC Speciation'!A53,""))</f>
        <v/>
      </c>
      <c r="I38" s="24" t="str" cm="1">
        <f t="array" ref="I38">IFERROR(IF(ROWS(G$4:G38)&gt;COUNTA(H:H),"",INDEX(H:H,SMALL(IF(H$4:H$53&lt;&gt;"",ROW(H$4:H$53)),ROWS(G$4:G38)))),"")</f>
        <v/>
      </c>
    </row>
    <row r="39" spans="1:9" x14ac:dyDescent="0.25">
      <c r="A39" s="24" t="s">
        <v>633</v>
      </c>
      <c r="B39" s="24" t="str">
        <f>IF('Facility Information'!A69="","",'Facility Information'!A69)</f>
        <v/>
      </c>
      <c r="C39" s="24" t="str">
        <f>IF('Facility Information'!B69="","",'Facility Information'!B69)</f>
        <v/>
      </c>
      <c r="D39" s="24" t="str">
        <f t="shared" si="0"/>
        <v/>
      </c>
      <c r="E39" s="24" t="str">
        <f>IF('Emission Supporting Documents'!A50="","",'Emission Supporting Documents'!A50)</f>
        <v/>
      </c>
      <c r="F39" s="24" t="str">
        <f>IF(E39="","",IF('Emission Supporting Documents'!C50="VOC",Hidden2!E39,""))</f>
        <v/>
      </c>
      <c r="G39" s="24" t="str" cm="1">
        <f t="array" ref="G39">IFERROR(IF(ROWS(G$4:G39)&gt;COUNTA(F:F),"",INDEX(F:F,SMALL(IF(F$4:F$103&lt;&gt;"",ROW(F$4:F$103)),ROWS(G$4:G39)))),"")</f>
        <v/>
      </c>
      <c r="H39" s="24" t="str">
        <f>IF(E39="","",IF('VOC Speciation'!C54="Representative Site Analysis",'VOC Speciation'!A54,""))</f>
        <v/>
      </c>
      <c r="I39" s="24" t="str" cm="1">
        <f t="array" ref="I39">IFERROR(IF(ROWS(G$4:G39)&gt;COUNTA(H:H),"",INDEX(H:H,SMALL(IF(H$4:H$53&lt;&gt;"",ROW(H$4:H$53)),ROWS(G$4:G39)))),"")</f>
        <v/>
      </c>
    </row>
    <row r="40" spans="1:9" x14ac:dyDescent="0.25">
      <c r="A40" s="24" t="s">
        <v>634</v>
      </c>
      <c r="B40" s="24" t="str">
        <f>IF('Facility Information'!A70="","",'Facility Information'!A70)</f>
        <v/>
      </c>
      <c r="C40" s="24" t="str">
        <f>IF('Facility Information'!B70="","",'Facility Information'!B70)</f>
        <v/>
      </c>
      <c r="D40" s="24" t="str">
        <f t="shared" si="0"/>
        <v/>
      </c>
      <c r="E40" s="24" t="str">
        <f>IF('Emission Supporting Documents'!A51="","",'Emission Supporting Documents'!A51)</f>
        <v/>
      </c>
      <c r="F40" s="24" t="str">
        <f>IF(E40="","",IF('Emission Supporting Documents'!C51="VOC",Hidden2!E40,""))</f>
        <v/>
      </c>
      <c r="G40" s="24" t="str" cm="1">
        <f t="array" ref="G40">IFERROR(IF(ROWS(G$4:G40)&gt;COUNTA(F:F),"",INDEX(F:F,SMALL(IF(F$4:F$103&lt;&gt;"",ROW(F$4:F$103)),ROWS(G$4:G40)))),"")</f>
        <v/>
      </c>
      <c r="H40" s="24" t="str">
        <f>IF(E40="","",IF('VOC Speciation'!C55="Representative Site Analysis",'VOC Speciation'!A55,""))</f>
        <v/>
      </c>
      <c r="I40" s="24" t="str" cm="1">
        <f t="array" ref="I40">IFERROR(IF(ROWS(G$4:G40)&gt;COUNTA(H:H),"",INDEX(H:H,SMALL(IF(H$4:H$53&lt;&gt;"",ROW(H$4:H$53)),ROWS(G$4:G40)))),"")</f>
        <v/>
      </c>
    </row>
    <row r="41" spans="1:9" x14ac:dyDescent="0.25">
      <c r="A41" s="24" t="s">
        <v>635</v>
      </c>
      <c r="B41" s="24" t="str">
        <f>IF('Facility Information'!A71="","",'Facility Information'!A71)</f>
        <v/>
      </c>
      <c r="C41" s="24" t="str">
        <f>IF('Facility Information'!B71="","",'Facility Information'!B71)</f>
        <v/>
      </c>
      <c r="D41" s="24" t="str">
        <f t="shared" si="0"/>
        <v/>
      </c>
      <c r="E41" s="24" t="str">
        <f>IF('Emission Supporting Documents'!A52="","",'Emission Supporting Documents'!A52)</f>
        <v/>
      </c>
      <c r="F41" s="24" t="str">
        <f>IF(E41="","",IF('Emission Supporting Documents'!C52="VOC",Hidden2!E41,""))</f>
        <v/>
      </c>
      <c r="G41" s="24" t="str" cm="1">
        <f t="array" ref="G41">IFERROR(IF(ROWS(G$4:G41)&gt;COUNTA(F:F),"",INDEX(F:F,SMALL(IF(F$4:F$103&lt;&gt;"",ROW(F$4:F$103)),ROWS(G$4:G41)))),"")</f>
        <v/>
      </c>
      <c r="H41" s="24" t="str">
        <f>IF(E41="","",IF('VOC Speciation'!C56="Representative Site Analysis",'VOC Speciation'!A56,""))</f>
        <v/>
      </c>
      <c r="I41" s="24" t="str" cm="1">
        <f t="array" ref="I41">IFERROR(IF(ROWS(G$4:G41)&gt;COUNTA(H:H),"",INDEX(H:H,SMALL(IF(H$4:H$53&lt;&gt;"",ROW(H$4:H$53)),ROWS(G$4:G41)))),"")</f>
        <v/>
      </c>
    </row>
    <row r="42" spans="1:9" x14ac:dyDescent="0.25">
      <c r="A42" s="24" t="s">
        <v>636</v>
      </c>
      <c r="B42" s="24" t="str">
        <f>IF('Facility Information'!A72="","",'Facility Information'!A72)</f>
        <v/>
      </c>
      <c r="C42" s="24" t="str">
        <f>IF('Facility Information'!B72="","",'Facility Information'!B72)</f>
        <v/>
      </c>
      <c r="D42" s="24" t="str">
        <f t="shared" si="0"/>
        <v/>
      </c>
      <c r="E42" s="24" t="str">
        <f>IF('Emission Supporting Documents'!A53="","",'Emission Supporting Documents'!A53)</f>
        <v/>
      </c>
      <c r="F42" s="24" t="str">
        <f>IF(E42="","",IF('Emission Supporting Documents'!C53="VOC",Hidden2!E42,""))</f>
        <v/>
      </c>
      <c r="G42" s="24" t="str" cm="1">
        <f t="array" ref="G42">IFERROR(IF(ROWS(G$4:G42)&gt;COUNTA(F:F),"",INDEX(F:F,SMALL(IF(F$4:F$103&lt;&gt;"",ROW(F$4:F$103)),ROWS(G$4:G42)))),"")</f>
        <v/>
      </c>
      <c r="H42" s="24" t="str">
        <f>IF(E42="","",IF('VOC Speciation'!C57="Representative Site Analysis",'VOC Speciation'!A57,""))</f>
        <v/>
      </c>
      <c r="I42" s="24" t="str" cm="1">
        <f t="array" ref="I42">IFERROR(IF(ROWS(G$4:G42)&gt;COUNTA(H:H),"",INDEX(H:H,SMALL(IF(H$4:H$53&lt;&gt;"",ROW(H$4:H$53)),ROWS(G$4:G42)))),"")</f>
        <v/>
      </c>
    </row>
    <row r="43" spans="1:9" x14ac:dyDescent="0.25">
      <c r="A43" s="24" t="s">
        <v>637</v>
      </c>
      <c r="B43" s="24" t="str">
        <f>IF('Facility Information'!A73="","",'Facility Information'!A73)</f>
        <v/>
      </c>
      <c r="C43" s="24" t="str">
        <f>IF('Facility Information'!B73="","",'Facility Information'!B73)</f>
        <v/>
      </c>
      <c r="D43" s="24" t="str">
        <f t="shared" si="0"/>
        <v/>
      </c>
      <c r="E43" s="24" t="str">
        <f>IF('Emission Supporting Documents'!A54="","",'Emission Supporting Documents'!A54)</f>
        <v/>
      </c>
      <c r="F43" s="24" t="str">
        <f>IF(E43="","",IF('Emission Supporting Documents'!C54="VOC",Hidden2!E43,""))</f>
        <v/>
      </c>
      <c r="G43" s="24" t="str" cm="1">
        <f t="array" ref="G43">IFERROR(IF(ROWS(G$4:G43)&gt;COUNTA(F:F),"",INDEX(F:F,SMALL(IF(F$4:F$103&lt;&gt;"",ROW(F$4:F$103)),ROWS(G$4:G43)))),"")</f>
        <v/>
      </c>
      <c r="H43" s="24" t="str">
        <f>IF(E43="","",IF('VOC Speciation'!C58="Representative Site Analysis",'VOC Speciation'!A58,""))</f>
        <v/>
      </c>
      <c r="I43" s="24" t="str" cm="1">
        <f t="array" ref="I43">IFERROR(IF(ROWS(G$4:G43)&gt;COUNTA(H:H),"",INDEX(H:H,SMALL(IF(H$4:H$53&lt;&gt;"",ROW(H$4:H$53)),ROWS(G$4:G43)))),"")</f>
        <v/>
      </c>
    </row>
    <row r="44" spans="1:9" x14ac:dyDescent="0.25">
      <c r="A44" s="24" t="s">
        <v>638</v>
      </c>
      <c r="B44" s="24" t="str">
        <f>IF('Facility Information'!A74="","",'Facility Information'!A74)</f>
        <v/>
      </c>
      <c r="C44" s="24" t="str">
        <f>IF('Facility Information'!B74="","",'Facility Information'!B74)</f>
        <v/>
      </c>
      <c r="D44" s="24" t="str">
        <f t="shared" si="0"/>
        <v/>
      </c>
      <c r="E44" s="24" t="str">
        <f>IF('Emission Supporting Documents'!A55="","",'Emission Supporting Documents'!A55)</f>
        <v/>
      </c>
      <c r="F44" s="24" t="str">
        <f>IF(E44="","",IF('Emission Supporting Documents'!C55="VOC",Hidden2!E44,""))</f>
        <v/>
      </c>
      <c r="G44" s="24" t="str" cm="1">
        <f t="array" ref="G44">IFERROR(IF(ROWS(G$4:G44)&gt;COUNTA(F:F),"",INDEX(F:F,SMALL(IF(F$4:F$103&lt;&gt;"",ROW(F$4:F$103)),ROWS(G$4:G44)))),"")</f>
        <v/>
      </c>
      <c r="H44" s="24" t="str">
        <f>IF(E44="","",IF('VOC Speciation'!C59="Representative Site Analysis",'VOC Speciation'!A59,""))</f>
        <v/>
      </c>
      <c r="I44" s="24" t="str" cm="1">
        <f t="array" ref="I44">IFERROR(IF(ROWS(G$4:G44)&gt;COUNTA(H:H),"",INDEX(H:H,SMALL(IF(H$4:H$53&lt;&gt;"",ROW(H$4:H$53)),ROWS(G$4:G44)))),"")</f>
        <v/>
      </c>
    </row>
    <row r="45" spans="1:9" x14ac:dyDescent="0.25">
      <c r="A45" s="24" t="s">
        <v>639</v>
      </c>
      <c r="B45" s="24" t="str">
        <f>IF('Facility Information'!A75="","",'Facility Information'!A75)</f>
        <v/>
      </c>
      <c r="C45" s="24" t="str">
        <f>IF('Facility Information'!B75="","",'Facility Information'!B75)</f>
        <v/>
      </c>
      <c r="D45" s="24" t="str">
        <f t="shared" si="0"/>
        <v/>
      </c>
      <c r="E45" s="24" t="str">
        <f>IF('Emission Supporting Documents'!A56="","",'Emission Supporting Documents'!A56)</f>
        <v/>
      </c>
      <c r="F45" s="24" t="str">
        <f>IF(E45="","",IF('Emission Supporting Documents'!C56="VOC",Hidden2!E45,""))</f>
        <v/>
      </c>
      <c r="G45" s="24" t="str" cm="1">
        <f t="array" ref="G45">IFERROR(IF(ROWS(G$4:G45)&gt;COUNTA(F:F),"",INDEX(F:F,SMALL(IF(F$4:F$103&lt;&gt;"",ROW(F$4:F$103)),ROWS(G$4:G45)))),"")</f>
        <v/>
      </c>
      <c r="H45" s="24" t="str">
        <f>IF(E45="","",IF('VOC Speciation'!C60="Representative Site Analysis",'VOC Speciation'!A60,""))</f>
        <v/>
      </c>
      <c r="I45" s="24" t="str" cm="1">
        <f t="array" ref="I45">IFERROR(IF(ROWS(G$4:G45)&gt;COUNTA(H:H),"",INDEX(H:H,SMALL(IF(H$4:H$53&lt;&gt;"",ROW(H$4:H$53)),ROWS(G$4:G45)))),"")</f>
        <v/>
      </c>
    </row>
    <row r="46" spans="1:9" x14ac:dyDescent="0.25">
      <c r="A46" s="24" t="s">
        <v>640</v>
      </c>
      <c r="B46" s="24" t="str">
        <f>IF('Facility Information'!A76="","",'Facility Information'!A76)</f>
        <v/>
      </c>
      <c r="C46" s="24" t="str">
        <f>IF('Facility Information'!B76="","",'Facility Information'!B76)</f>
        <v/>
      </c>
      <c r="D46" s="24" t="str">
        <f t="shared" si="0"/>
        <v/>
      </c>
      <c r="E46" s="24" t="str">
        <f>IF('Emission Supporting Documents'!A57="","",'Emission Supporting Documents'!A57)</f>
        <v/>
      </c>
      <c r="F46" s="24" t="str">
        <f>IF(E46="","",IF('Emission Supporting Documents'!C57="VOC",Hidden2!E46,""))</f>
        <v/>
      </c>
      <c r="G46" s="24" t="str" cm="1">
        <f t="array" ref="G46">IFERROR(IF(ROWS(G$4:G46)&gt;COUNTA(F:F),"",INDEX(F:F,SMALL(IF(F$4:F$103&lt;&gt;"",ROW(F$4:F$103)),ROWS(G$4:G46)))),"")</f>
        <v/>
      </c>
      <c r="H46" s="24" t="str">
        <f>IF(E46="","",IF('VOC Speciation'!C61="Representative Site Analysis",'VOC Speciation'!A61,""))</f>
        <v/>
      </c>
      <c r="I46" s="24" t="str" cm="1">
        <f t="array" ref="I46">IFERROR(IF(ROWS(G$4:G46)&gt;COUNTA(H:H),"",INDEX(H:H,SMALL(IF(H$4:H$53&lt;&gt;"",ROW(H$4:H$53)),ROWS(G$4:G46)))),"")</f>
        <v/>
      </c>
    </row>
    <row r="47" spans="1:9" x14ac:dyDescent="0.25">
      <c r="A47" s="24" t="s">
        <v>641</v>
      </c>
      <c r="B47" s="24" t="str">
        <f>IF('Facility Information'!A77="","",'Facility Information'!A77)</f>
        <v/>
      </c>
      <c r="C47" s="24" t="str">
        <f>IF('Facility Information'!B77="","",'Facility Information'!B77)</f>
        <v/>
      </c>
      <c r="D47" s="24" t="str">
        <f t="shared" si="0"/>
        <v/>
      </c>
      <c r="E47" s="24" t="str">
        <f>IF('Emission Supporting Documents'!A58="","",'Emission Supporting Documents'!A58)</f>
        <v/>
      </c>
      <c r="F47" s="24" t="str">
        <f>IF(E47="","",IF('Emission Supporting Documents'!C58="VOC",Hidden2!E47,""))</f>
        <v/>
      </c>
      <c r="G47" s="24" t="str" cm="1">
        <f t="array" ref="G47">IFERROR(IF(ROWS(G$4:G47)&gt;COUNTA(F:F),"",INDEX(F:F,SMALL(IF(F$4:F$103&lt;&gt;"",ROW(F$4:F$103)),ROWS(G$4:G47)))),"")</f>
        <v/>
      </c>
      <c r="H47" s="24" t="str">
        <f>IF(E47="","",IF('VOC Speciation'!C62="Representative Site Analysis",'VOC Speciation'!A62,""))</f>
        <v/>
      </c>
      <c r="I47" s="24" t="str" cm="1">
        <f t="array" ref="I47">IFERROR(IF(ROWS(G$4:G47)&gt;COUNTA(H:H),"",INDEX(H:H,SMALL(IF(H$4:H$53&lt;&gt;"",ROW(H$4:H$53)),ROWS(G$4:G47)))),"")</f>
        <v/>
      </c>
    </row>
    <row r="48" spans="1:9" x14ac:dyDescent="0.25">
      <c r="A48" s="24" t="s">
        <v>642</v>
      </c>
      <c r="B48" s="24" t="str">
        <f>IF('Facility Information'!A78="","",'Facility Information'!A78)</f>
        <v/>
      </c>
      <c r="C48" s="24" t="str">
        <f>IF('Facility Information'!B78="","",'Facility Information'!B78)</f>
        <v/>
      </c>
      <c r="D48" s="24" t="str">
        <f t="shared" si="0"/>
        <v/>
      </c>
      <c r="E48" s="24" t="str">
        <f>IF('Emission Supporting Documents'!A59="","",'Emission Supporting Documents'!A59)</f>
        <v/>
      </c>
      <c r="F48" s="24" t="str">
        <f>IF(E48="","",IF('Emission Supporting Documents'!C59="VOC",Hidden2!E48,""))</f>
        <v/>
      </c>
      <c r="G48" s="24" t="str" cm="1">
        <f t="array" ref="G48">IFERROR(IF(ROWS(G$4:G48)&gt;COUNTA(F:F),"",INDEX(F:F,SMALL(IF(F$4:F$103&lt;&gt;"",ROW(F$4:F$103)),ROWS(G$4:G48)))),"")</f>
        <v/>
      </c>
      <c r="H48" s="24" t="str">
        <f>IF(E48="","",IF('VOC Speciation'!C63="Representative Site Analysis",'VOC Speciation'!A63,""))</f>
        <v/>
      </c>
      <c r="I48" s="24" t="str" cm="1">
        <f t="array" ref="I48">IFERROR(IF(ROWS(G$4:G48)&gt;COUNTA(H:H),"",INDEX(H:H,SMALL(IF(H$4:H$53&lt;&gt;"",ROW(H$4:H$53)),ROWS(G$4:G48)))),"")</f>
        <v/>
      </c>
    </row>
    <row r="49" spans="1:9" x14ac:dyDescent="0.25">
      <c r="A49" s="24" t="s">
        <v>643</v>
      </c>
      <c r="B49" s="24" t="str">
        <f>IF('Facility Information'!A79="","",'Facility Information'!A79)</f>
        <v/>
      </c>
      <c r="C49" s="24" t="str">
        <f>IF('Facility Information'!B79="","",'Facility Information'!B79)</f>
        <v/>
      </c>
      <c r="D49" s="24" t="str">
        <f t="shared" si="0"/>
        <v/>
      </c>
      <c r="E49" s="24" t="str">
        <f>IF('Emission Supporting Documents'!A60="","",'Emission Supporting Documents'!A60)</f>
        <v/>
      </c>
      <c r="F49" s="24" t="str">
        <f>IF(E49="","",IF('Emission Supporting Documents'!C60="VOC",Hidden2!E49,""))</f>
        <v/>
      </c>
      <c r="G49" s="24" t="str" cm="1">
        <f t="array" ref="G49">IFERROR(IF(ROWS(G$4:G49)&gt;COUNTA(F:F),"",INDEX(F:F,SMALL(IF(F$4:F$103&lt;&gt;"",ROW(F$4:F$103)),ROWS(G$4:G49)))),"")</f>
        <v/>
      </c>
      <c r="H49" s="24" t="str">
        <f>IF(E49="","",IF('VOC Speciation'!C64="Representative Site Analysis",'VOC Speciation'!A64,""))</f>
        <v/>
      </c>
      <c r="I49" s="24" t="str" cm="1">
        <f t="array" ref="I49">IFERROR(IF(ROWS(G$4:G49)&gt;COUNTA(H:H),"",INDEX(H:H,SMALL(IF(H$4:H$53&lt;&gt;"",ROW(H$4:H$53)),ROWS(G$4:G49)))),"")</f>
        <v/>
      </c>
    </row>
    <row r="50" spans="1:9" x14ac:dyDescent="0.25">
      <c r="A50" s="24" t="s">
        <v>644</v>
      </c>
      <c r="B50" s="24" t="str">
        <f>IF('Facility Information'!A80="","",'Facility Information'!A80)</f>
        <v/>
      </c>
      <c r="C50" s="24" t="str">
        <f>IF('Facility Information'!B80="","",'Facility Information'!B80)</f>
        <v/>
      </c>
      <c r="D50" s="24" t="str">
        <f t="shared" si="0"/>
        <v/>
      </c>
      <c r="E50" s="24" t="str">
        <f>IF('Emission Supporting Documents'!A61="","",'Emission Supporting Documents'!A61)</f>
        <v/>
      </c>
      <c r="F50" s="24" t="str">
        <f>IF(E50="","",IF('Emission Supporting Documents'!C61="VOC",Hidden2!E50,""))</f>
        <v/>
      </c>
      <c r="G50" s="24" t="str" cm="1">
        <f t="array" ref="G50">IFERROR(IF(ROWS(G$4:G50)&gt;COUNTA(F:F),"",INDEX(F:F,SMALL(IF(F$4:F$103&lt;&gt;"",ROW(F$4:F$103)),ROWS(G$4:G50)))),"")</f>
        <v/>
      </c>
      <c r="H50" s="24" t="str">
        <f>IF(E50="","",IF('VOC Speciation'!C65="Representative Site Analysis",'VOC Speciation'!A65,""))</f>
        <v/>
      </c>
      <c r="I50" s="24" t="str" cm="1">
        <f t="array" ref="I50">IFERROR(IF(ROWS(G$4:G50)&gt;COUNTA(H:H),"",INDEX(H:H,SMALL(IF(H$4:H$53&lt;&gt;"",ROW(H$4:H$53)),ROWS(G$4:G50)))),"")</f>
        <v/>
      </c>
    </row>
    <row r="51" spans="1:9" x14ac:dyDescent="0.25">
      <c r="A51" s="24" t="s">
        <v>645</v>
      </c>
      <c r="B51" s="24" t="str">
        <f>IF('Facility Information'!A81="","",'Facility Information'!A81)</f>
        <v/>
      </c>
      <c r="C51" s="24" t="str">
        <f>IF('Facility Information'!B81="","",'Facility Information'!B81)</f>
        <v/>
      </c>
      <c r="D51" s="24" t="str">
        <f t="shared" si="0"/>
        <v/>
      </c>
      <c r="E51" s="24" t="str">
        <f>IF('Emission Supporting Documents'!A62="","",'Emission Supporting Documents'!A62)</f>
        <v/>
      </c>
      <c r="F51" s="24" t="str">
        <f>IF(E51="","",IF('Emission Supporting Documents'!C62="VOC",Hidden2!E51,""))</f>
        <v/>
      </c>
      <c r="G51" s="24" t="str" cm="1">
        <f t="array" ref="G51">IFERROR(IF(ROWS(G$4:G51)&gt;COUNTA(F:F),"",INDEX(F:F,SMALL(IF(F$4:F$103&lt;&gt;"",ROW(F$4:F$103)),ROWS(G$4:G51)))),"")</f>
        <v/>
      </c>
      <c r="H51" s="24" t="str">
        <f>IF(E51="","",IF('VOC Speciation'!C66="Representative Site Analysis",'VOC Speciation'!A66,""))</f>
        <v/>
      </c>
      <c r="I51" s="24" t="str" cm="1">
        <f t="array" ref="I51">IFERROR(IF(ROWS(G$4:G51)&gt;COUNTA(H:H),"",INDEX(H:H,SMALL(IF(H$4:H$53&lt;&gt;"",ROW(H$4:H$53)),ROWS(G$4:G51)))),"")</f>
        <v/>
      </c>
    </row>
    <row r="52" spans="1:9" x14ac:dyDescent="0.25">
      <c r="A52" s="24" t="s">
        <v>646</v>
      </c>
      <c r="B52" s="24" t="str">
        <f>IF('Facility Information'!A82="","",'Facility Information'!A82)</f>
        <v/>
      </c>
      <c r="C52" s="24" t="str">
        <f>IF('Facility Information'!B82="","",'Facility Information'!B82)</f>
        <v/>
      </c>
      <c r="D52" s="24" t="str">
        <f t="shared" si="0"/>
        <v/>
      </c>
      <c r="E52" s="24" t="str">
        <f>IF('Emission Supporting Documents'!A63="","",'Emission Supporting Documents'!A63)</f>
        <v/>
      </c>
      <c r="F52" s="24" t="str">
        <f>IF(E52="","",IF('Emission Supporting Documents'!C63="VOC",Hidden2!E52,""))</f>
        <v/>
      </c>
      <c r="G52" s="24" t="str" cm="1">
        <f t="array" ref="G52">IFERROR(IF(ROWS(G$4:G52)&gt;COUNTA(F:F),"",INDEX(F:F,SMALL(IF(F$4:F$103&lt;&gt;"",ROW(F$4:F$103)),ROWS(G$4:G52)))),"")</f>
        <v/>
      </c>
      <c r="H52" s="24" t="str">
        <f>IF(E52="","",IF('VOC Speciation'!C67="Representative Site Analysis",'VOC Speciation'!A67,""))</f>
        <v/>
      </c>
      <c r="I52" s="24" t="str" cm="1">
        <f t="array" ref="I52">IFERROR(IF(ROWS(G$4:G52)&gt;COUNTA(H:H),"",INDEX(H:H,SMALL(IF(H$4:H$53&lt;&gt;"",ROW(H$4:H$53)),ROWS(G$4:G52)))),"")</f>
        <v/>
      </c>
    </row>
    <row r="53" spans="1:9" ht="15" thickBot="1" x14ac:dyDescent="0.3">
      <c r="A53" s="126" t="s">
        <v>647</v>
      </c>
      <c r="B53" s="126" t="str">
        <f>IF('Facility Information'!A83="","",'Facility Information'!A83)</f>
        <v/>
      </c>
      <c r="C53" s="126" t="str">
        <f>IF('Facility Information'!B83="","",'Facility Information'!B83)</f>
        <v/>
      </c>
      <c r="D53" s="126" t="str">
        <f t="shared" si="0"/>
        <v/>
      </c>
      <c r="E53" s="126" t="str">
        <f>IF('Emission Supporting Documents'!A64="","",'Emission Supporting Documents'!A64)</f>
        <v/>
      </c>
      <c r="F53" s="126" t="str">
        <f>IF(E53="","",IF('Emission Supporting Documents'!C64="VOC",Hidden2!E53,""))</f>
        <v/>
      </c>
      <c r="G53" s="126" t="str" cm="1">
        <f t="array" ref="G53">IFERROR(IF(ROWS(G$4:G53)&gt;COUNTA(F:F),"",INDEX(F:F,SMALL(IF(F$4:F$103&lt;&gt;"",ROW(F$4:F$103)),ROWS(G$4:G53)))),"")</f>
        <v/>
      </c>
      <c r="H53" s="126" t="str">
        <f>IF(E53="","",IF('VOC Speciation'!C68="Representative Site Analysis",'VOC Speciation'!A68,""))</f>
        <v/>
      </c>
      <c r="I53" s="24" t="str" cm="1">
        <f t="array" ref="I53">IFERROR(IF(ROWS(G$4:G53)&gt;COUNTA(H:H),"",INDEX(H:H,SMALL(IF(H$4:H$53&lt;&gt;"",ROW(H$4:H$53)),ROWS(G$4:G53)))),"")</f>
        <v/>
      </c>
    </row>
    <row r="54" spans="1:9" x14ac:dyDescent="0.25">
      <c r="E54" s="24" t="str">
        <f>IF('Emission Supporting Documents'!A65="","",'Emission Supporting Documents'!A65)</f>
        <v/>
      </c>
      <c r="F54" s="24" t="str">
        <f>IF(E54="","",IF('Emission Supporting Documents'!C65="VOC",Hidden2!E54,""))</f>
        <v/>
      </c>
      <c r="G54" s="24" t="str" cm="1">
        <f t="array" ref="G54">IFERROR(IF(ROWS(G$4:G54)&gt;COUNTA(F:F),"",INDEX(F:F,SMALL(IF(F$4:F$103&lt;&gt;"",ROW(F$4:F$103)),ROWS(G$4:G54)))),"")</f>
        <v/>
      </c>
    </row>
    <row r="55" spans="1:9" x14ac:dyDescent="0.25">
      <c r="E55" s="24" t="str">
        <f>IF('Emission Supporting Documents'!A66="","",'Emission Supporting Documents'!A66)</f>
        <v/>
      </c>
      <c r="F55" s="24" t="str">
        <f>IF(E55="","",IF('Emission Supporting Documents'!C66="VOC",Hidden2!E55,""))</f>
        <v/>
      </c>
      <c r="G55" s="24" t="str" cm="1">
        <f t="array" ref="G55">IFERROR(IF(ROWS(G$4:G55)&gt;COUNTA(F:F),"",INDEX(F:F,SMALL(IF(F$4:F$103&lt;&gt;"",ROW(F$4:F$103)),ROWS(G$4:G55)))),"")</f>
        <v/>
      </c>
    </row>
    <row r="56" spans="1:9" x14ac:dyDescent="0.25">
      <c r="E56" s="24" t="str">
        <f>IF('Emission Supporting Documents'!A67="","",'Emission Supporting Documents'!A67)</f>
        <v/>
      </c>
      <c r="F56" s="24" t="str">
        <f>IF(E56="","",IF('Emission Supporting Documents'!C67="VOC",Hidden2!E56,""))</f>
        <v/>
      </c>
      <c r="G56" s="24" t="str" cm="1">
        <f t="array" ref="G56">IFERROR(IF(ROWS(G$4:G56)&gt;COUNTA(F:F),"",INDEX(F:F,SMALL(IF(F$4:F$103&lt;&gt;"",ROW(F$4:F$103)),ROWS(G$4:G56)))),"")</f>
        <v/>
      </c>
    </row>
    <row r="57" spans="1:9" x14ac:dyDescent="0.25">
      <c r="E57" s="24" t="str">
        <f>IF('Emission Supporting Documents'!A68="","",'Emission Supporting Documents'!A68)</f>
        <v/>
      </c>
      <c r="F57" s="24" t="str">
        <f>IF(E57="","",IF('Emission Supporting Documents'!C68="VOC",Hidden2!E57,""))</f>
        <v/>
      </c>
      <c r="G57" s="24" t="str" cm="1">
        <f t="array" ref="G57">IFERROR(IF(ROWS(G$4:G57)&gt;COUNTA(F:F),"",INDEX(F:F,SMALL(IF(F$4:F$103&lt;&gt;"",ROW(F$4:F$103)),ROWS(G$4:G57)))),"")</f>
        <v/>
      </c>
    </row>
    <row r="58" spans="1:9" x14ac:dyDescent="0.25">
      <c r="E58" s="24" t="str">
        <f>IF('Emission Supporting Documents'!A69="","",'Emission Supporting Documents'!A69)</f>
        <v/>
      </c>
      <c r="F58" s="24" t="str">
        <f>IF(E58="","",IF('Emission Supporting Documents'!C69="VOC",Hidden2!E58,""))</f>
        <v/>
      </c>
      <c r="G58" s="24" t="str" cm="1">
        <f t="array" ref="G58">IFERROR(IF(ROWS(G$4:G58)&gt;COUNTA(F:F),"",INDEX(F:F,SMALL(IF(F$4:F$103&lt;&gt;"",ROW(F$4:F$103)),ROWS(G$4:G58)))),"")</f>
        <v/>
      </c>
    </row>
    <row r="59" spans="1:9" x14ac:dyDescent="0.25">
      <c r="E59" s="24" t="str">
        <f>IF('Emission Supporting Documents'!A70="","",'Emission Supporting Documents'!A70)</f>
        <v/>
      </c>
      <c r="F59" s="24" t="str">
        <f>IF(E59="","",IF('Emission Supporting Documents'!C70="VOC",Hidden2!E59,""))</f>
        <v/>
      </c>
      <c r="G59" s="24" t="str" cm="1">
        <f t="array" ref="G59">IFERROR(IF(ROWS(G$4:G59)&gt;COUNTA(F:F),"",INDEX(F:F,SMALL(IF(F$4:F$103&lt;&gt;"",ROW(F$4:F$103)),ROWS(G$4:G59)))),"")</f>
        <v/>
      </c>
    </row>
    <row r="60" spans="1:9" x14ac:dyDescent="0.25">
      <c r="E60" s="24" t="str">
        <f>IF('Emission Supporting Documents'!A71="","",'Emission Supporting Documents'!A71)</f>
        <v/>
      </c>
      <c r="F60" s="24" t="str">
        <f>IF(E60="","",IF('Emission Supporting Documents'!C71="VOC",Hidden2!E60,""))</f>
        <v/>
      </c>
      <c r="G60" s="24" t="str" cm="1">
        <f t="array" ref="G60">IFERROR(IF(ROWS(G$4:G60)&gt;COUNTA(F:F),"",INDEX(F:F,SMALL(IF(F$4:F$103&lt;&gt;"",ROW(F$4:F$103)),ROWS(G$4:G60)))),"")</f>
        <v/>
      </c>
    </row>
    <row r="61" spans="1:9" x14ac:dyDescent="0.25">
      <c r="E61" s="24" t="str">
        <f>IF('Emission Supporting Documents'!A72="","",'Emission Supporting Documents'!A72)</f>
        <v/>
      </c>
      <c r="F61" s="24" t="str">
        <f>IF(E61="","",IF('Emission Supporting Documents'!C72="VOC",Hidden2!E61,""))</f>
        <v/>
      </c>
      <c r="G61" s="24" t="str" cm="1">
        <f t="array" ref="G61">IFERROR(IF(ROWS(G$4:G61)&gt;COUNTA(F:F),"",INDEX(F:F,SMALL(IF(F$4:F$103&lt;&gt;"",ROW(F$4:F$103)),ROWS(G$4:G61)))),"")</f>
        <v/>
      </c>
    </row>
    <row r="62" spans="1:9" x14ac:dyDescent="0.25">
      <c r="E62" s="24" t="str">
        <f>IF('Emission Supporting Documents'!A73="","",'Emission Supporting Documents'!A73)</f>
        <v/>
      </c>
      <c r="F62" s="24" t="str">
        <f>IF(E62="","",IF('Emission Supporting Documents'!C73="VOC",Hidden2!E62,""))</f>
        <v/>
      </c>
      <c r="G62" s="24" t="str" cm="1">
        <f t="array" ref="G62">IFERROR(IF(ROWS(G$4:G62)&gt;COUNTA(F:F),"",INDEX(F:F,SMALL(IF(F$4:F$103&lt;&gt;"",ROW(F$4:F$103)),ROWS(G$4:G62)))),"")</f>
        <v/>
      </c>
    </row>
    <row r="63" spans="1:9" x14ac:dyDescent="0.25">
      <c r="E63" s="24" t="str">
        <f>IF('Emission Supporting Documents'!A74="","",'Emission Supporting Documents'!A74)</f>
        <v/>
      </c>
      <c r="F63" s="24" t="str">
        <f>IF(E63="","",IF('Emission Supporting Documents'!C74="VOC",Hidden2!E63,""))</f>
        <v/>
      </c>
      <c r="G63" s="24" t="str" cm="1">
        <f t="array" ref="G63">IFERROR(IF(ROWS(G$4:G63)&gt;COUNTA(F:F),"",INDEX(F:F,SMALL(IF(F$4:F$103&lt;&gt;"",ROW(F$4:F$103)),ROWS(G$4:G63)))),"")</f>
        <v/>
      </c>
    </row>
    <row r="64" spans="1:9" x14ac:dyDescent="0.25">
      <c r="E64" s="24" t="str">
        <f>IF('Emission Supporting Documents'!A75="","",'Emission Supporting Documents'!A75)</f>
        <v/>
      </c>
      <c r="F64" s="24" t="str">
        <f>IF(E64="","",IF('Emission Supporting Documents'!C75="VOC",Hidden2!E64,""))</f>
        <v/>
      </c>
      <c r="G64" s="24" t="str" cm="1">
        <f t="array" ref="G64">IFERROR(IF(ROWS(G$4:G64)&gt;COUNTA(F:F),"",INDEX(F:F,SMALL(IF(F$4:F$103&lt;&gt;"",ROW(F$4:F$103)),ROWS(G$4:G64)))),"")</f>
        <v/>
      </c>
    </row>
    <row r="65" spans="5:7" x14ac:dyDescent="0.25">
      <c r="E65" s="24" t="str">
        <f>IF('Emission Supporting Documents'!A76="","",'Emission Supporting Documents'!A76)</f>
        <v/>
      </c>
      <c r="F65" s="24" t="str">
        <f>IF(E65="","",IF('Emission Supporting Documents'!C76="VOC",Hidden2!E65,""))</f>
        <v/>
      </c>
      <c r="G65" s="24" t="str" cm="1">
        <f t="array" ref="G65">IFERROR(IF(ROWS(G$4:G65)&gt;COUNTA(F:F),"",INDEX(F:F,SMALL(IF(F$4:F$103&lt;&gt;"",ROW(F$4:F$103)),ROWS(G$4:G65)))),"")</f>
        <v/>
      </c>
    </row>
    <row r="66" spans="5:7" x14ac:dyDescent="0.25">
      <c r="E66" s="24" t="str">
        <f>IF('Emission Supporting Documents'!A77="","",'Emission Supporting Documents'!A77)</f>
        <v/>
      </c>
      <c r="F66" s="24" t="str">
        <f>IF(E66="","",IF('Emission Supporting Documents'!C77="VOC",Hidden2!E66,""))</f>
        <v/>
      </c>
      <c r="G66" s="24" t="str" cm="1">
        <f t="array" ref="G66">IFERROR(IF(ROWS(G$4:G66)&gt;COUNTA(F:F),"",INDEX(F:F,SMALL(IF(F$4:F$103&lt;&gt;"",ROW(F$4:F$103)),ROWS(G$4:G66)))),"")</f>
        <v/>
      </c>
    </row>
    <row r="67" spans="5:7" x14ac:dyDescent="0.25">
      <c r="E67" s="24" t="str">
        <f>IF('Emission Supporting Documents'!A78="","",'Emission Supporting Documents'!A78)</f>
        <v/>
      </c>
      <c r="F67" s="24" t="str">
        <f>IF(E67="","",IF('Emission Supporting Documents'!C78="VOC",Hidden2!E67,""))</f>
        <v/>
      </c>
      <c r="G67" s="24" t="str" cm="1">
        <f t="array" ref="G67">IFERROR(IF(ROWS(G$4:G67)&gt;COUNTA(F:F),"",INDEX(F:F,SMALL(IF(F$4:F$103&lt;&gt;"",ROW(F$4:F$103)),ROWS(G$4:G67)))),"")</f>
        <v/>
      </c>
    </row>
    <row r="68" spans="5:7" x14ac:dyDescent="0.25">
      <c r="E68" s="24" t="str">
        <f>IF('Emission Supporting Documents'!A79="","",'Emission Supporting Documents'!A79)</f>
        <v/>
      </c>
      <c r="F68" s="24" t="str">
        <f>IF(E68="","",IF('Emission Supporting Documents'!C79="VOC",Hidden2!E68,""))</f>
        <v/>
      </c>
      <c r="G68" s="24" t="str" cm="1">
        <f t="array" ref="G68">IFERROR(IF(ROWS(G$4:G68)&gt;COUNTA(F:F),"",INDEX(F:F,SMALL(IF(F$4:F$103&lt;&gt;"",ROW(F$4:F$103)),ROWS(G$4:G68)))),"")</f>
        <v/>
      </c>
    </row>
    <row r="69" spans="5:7" x14ac:dyDescent="0.25">
      <c r="E69" s="24" t="str">
        <f>IF('Emission Supporting Documents'!A80="","",'Emission Supporting Documents'!A80)</f>
        <v/>
      </c>
      <c r="F69" s="24" t="str">
        <f>IF(E69="","",IF('Emission Supporting Documents'!C80="VOC",Hidden2!E69,""))</f>
        <v/>
      </c>
      <c r="G69" s="24" t="str" cm="1">
        <f t="array" ref="G69">IFERROR(IF(ROWS(G$4:G69)&gt;COUNTA(F:F),"",INDEX(F:F,SMALL(IF(F$4:F$103&lt;&gt;"",ROW(F$4:F$103)),ROWS(G$4:G69)))),"")</f>
        <v/>
      </c>
    </row>
    <row r="70" spans="5:7" x14ac:dyDescent="0.25">
      <c r="E70" s="24" t="str">
        <f>IF('Emission Supporting Documents'!A81="","",'Emission Supporting Documents'!A81)</f>
        <v/>
      </c>
      <c r="F70" s="24" t="str">
        <f>IF(E70="","",IF('Emission Supporting Documents'!C81="VOC",Hidden2!E70,""))</f>
        <v/>
      </c>
      <c r="G70" s="24" t="str" cm="1">
        <f t="array" ref="G70">IFERROR(IF(ROWS(G$4:G70)&gt;COUNTA(F:F),"",INDEX(F:F,SMALL(IF(F$4:F$103&lt;&gt;"",ROW(F$4:F$103)),ROWS(G$4:G70)))),"")</f>
        <v/>
      </c>
    </row>
    <row r="71" spans="5:7" x14ac:dyDescent="0.25">
      <c r="E71" s="24" t="str">
        <f>IF('Emission Supporting Documents'!A82="","",'Emission Supporting Documents'!A82)</f>
        <v/>
      </c>
      <c r="F71" s="24" t="str">
        <f>IF(E71="","",IF('Emission Supporting Documents'!C82="VOC",Hidden2!E71,""))</f>
        <v/>
      </c>
      <c r="G71" s="24" t="str" cm="1">
        <f t="array" ref="G71">IFERROR(IF(ROWS(G$4:G71)&gt;COUNTA(F:F),"",INDEX(F:F,SMALL(IF(F$4:F$103&lt;&gt;"",ROW(F$4:F$103)),ROWS(G$4:G71)))),"")</f>
        <v/>
      </c>
    </row>
    <row r="72" spans="5:7" x14ac:dyDescent="0.25">
      <c r="E72" s="24" t="str">
        <f>IF('Emission Supporting Documents'!A83="","",'Emission Supporting Documents'!A83)</f>
        <v/>
      </c>
      <c r="F72" s="24" t="str">
        <f>IF(E72="","",IF('Emission Supporting Documents'!C83="VOC",Hidden2!E72,""))</f>
        <v/>
      </c>
      <c r="G72" s="24" t="str" cm="1">
        <f t="array" ref="G72">IFERROR(IF(ROWS(G$4:G72)&gt;COUNTA(F:F),"",INDEX(F:F,SMALL(IF(F$4:F$103&lt;&gt;"",ROW(F$4:F$103)),ROWS(G$4:G72)))),"")</f>
        <v/>
      </c>
    </row>
    <row r="73" spans="5:7" x14ac:dyDescent="0.25">
      <c r="E73" s="24" t="str">
        <f>IF('Emission Supporting Documents'!A84="","",'Emission Supporting Documents'!A84)</f>
        <v/>
      </c>
      <c r="F73" s="24" t="str">
        <f>IF(E73="","",IF('Emission Supporting Documents'!C84="VOC",Hidden2!E73,""))</f>
        <v/>
      </c>
      <c r="G73" s="24" t="str" cm="1">
        <f t="array" ref="G73">IFERROR(IF(ROWS(G$4:G73)&gt;COUNTA(F:F),"",INDEX(F:F,SMALL(IF(F$4:F$103&lt;&gt;"",ROW(F$4:F$103)),ROWS(G$4:G73)))),"")</f>
        <v/>
      </c>
    </row>
    <row r="74" spans="5:7" x14ac:dyDescent="0.25">
      <c r="E74" s="24" t="str">
        <f>IF('Emission Supporting Documents'!A85="","",'Emission Supporting Documents'!A85)</f>
        <v/>
      </c>
      <c r="F74" s="24" t="str">
        <f>IF(E74="","",IF('Emission Supporting Documents'!C85="VOC",Hidden2!E74,""))</f>
        <v/>
      </c>
      <c r="G74" s="24" t="str" cm="1">
        <f t="array" ref="G74">IFERROR(IF(ROWS(G$4:G74)&gt;COUNTA(F:F),"",INDEX(F:F,SMALL(IF(F$4:F$103&lt;&gt;"",ROW(F$4:F$103)),ROWS(G$4:G74)))),"")</f>
        <v/>
      </c>
    </row>
    <row r="75" spans="5:7" x14ac:dyDescent="0.25">
      <c r="E75" s="24" t="str">
        <f>IF('Emission Supporting Documents'!A86="","",'Emission Supporting Documents'!A86)</f>
        <v/>
      </c>
      <c r="F75" s="24" t="str">
        <f>IF(E75="","",IF('Emission Supporting Documents'!C86="VOC",Hidden2!E75,""))</f>
        <v/>
      </c>
      <c r="G75" s="24" t="str" cm="1">
        <f t="array" ref="G75">IFERROR(IF(ROWS(G$4:G75)&gt;COUNTA(F:F),"",INDEX(F:F,SMALL(IF(F$4:F$103&lt;&gt;"",ROW(F$4:F$103)),ROWS(G$4:G75)))),"")</f>
        <v/>
      </c>
    </row>
    <row r="76" spans="5:7" x14ac:dyDescent="0.25">
      <c r="E76" s="24" t="str">
        <f>IF('Emission Supporting Documents'!A87="","",'Emission Supporting Documents'!A87)</f>
        <v/>
      </c>
      <c r="F76" s="24" t="str">
        <f>IF(E76="","",IF('Emission Supporting Documents'!C87="VOC",Hidden2!E76,""))</f>
        <v/>
      </c>
      <c r="G76" s="24" t="str" cm="1">
        <f t="array" ref="G76">IFERROR(IF(ROWS(G$4:G76)&gt;COUNTA(F:F),"",INDEX(F:F,SMALL(IF(F$4:F$103&lt;&gt;"",ROW(F$4:F$103)),ROWS(G$4:G76)))),"")</f>
        <v/>
      </c>
    </row>
    <row r="77" spans="5:7" x14ac:dyDescent="0.25">
      <c r="E77" s="24" t="str">
        <f>IF('Emission Supporting Documents'!A88="","",'Emission Supporting Documents'!A88)</f>
        <v/>
      </c>
      <c r="F77" s="24" t="str">
        <f>IF(E77="","",IF('Emission Supporting Documents'!C88="VOC",Hidden2!E77,""))</f>
        <v/>
      </c>
      <c r="G77" s="24" t="str" cm="1">
        <f t="array" ref="G77">IFERROR(IF(ROWS(G$4:G77)&gt;COUNTA(F:F),"",INDEX(F:F,SMALL(IF(F$4:F$103&lt;&gt;"",ROW(F$4:F$103)),ROWS(G$4:G77)))),"")</f>
        <v/>
      </c>
    </row>
    <row r="78" spans="5:7" x14ac:dyDescent="0.25">
      <c r="E78" s="24" t="str">
        <f>IF('Emission Supporting Documents'!A89="","",'Emission Supporting Documents'!A89)</f>
        <v/>
      </c>
      <c r="F78" s="24" t="str">
        <f>IF(E78="","",IF('Emission Supporting Documents'!C89="VOC",Hidden2!E78,""))</f>
        <v/>
      </c>
      <c r="G78" s="24" t="str" cm="1">
        <f t="array" ref="G78">IFERROR(IF(ROWS(G$4:G78)&gt;COUNTA(F:F),"",INDEX(F:F,SMALL(IF(F$4:F$103&lt;&gt;"",ROW(F$4:F$103)),ROWS(G$4:G78)))),"")</f>
        <v/>
      </c>
    </row>
    <row r="79" spans="5:7" x14ac:dyDescent="0.25">
      <c r="E79" s="24" t="str">
        <f>IF('Emission Supporting Documents'!A90="","",'Emission Supporting Documents'!A90)</f>
        <v/>
      </c>
      <c r="F79" s="24" t="str">
        <f>IF(E79="","",IF('Emission Supporting Documents'!C90="VOC",Hidden2!E79,""))</f>
        <v/>
      </c>
      <c r="G79" s="24" t="str" cm="1">
        <f t="array" ref="G79">IFERROR(IF(ROWS(G$4:G79)&gt;COUNTA(F:F),"",INDEX(F:F,SMALL(IF(F$4:F$103&lt;&gt;"",ROW(F$4:F$103)),ROWS(G$4:G79)))),"")</f>
        <v/>
      </c>
    </row>
    <row r="80" spans="5:7" x14ac:dyDescent="0.25">
      <c r="E80" s="24" t="str">
        <f>IF('Emission Supporting Documents'!A91="","",'Emission Supporting Documents'!A91)</f>
        <v/>
      </c>
      <c r="F80" s="24" t="str">
        <f>IF(E80="","",IF('Emission Supporting Documents'!C91="VOC",Hidden2!E80,""))</f>
        <v/>
      </c>
      <c r="G80" s="24" t="str" cm="1">
        <f t="array" ref="G80">IFERROR(IF(ROWS(G$4:G80)&gt;COUNTA(F:F),"",INDEX(F:F,SMALL(IF(F$4:F$103&lt;&gt;"",ROW(F$4:F$103)),ROWS(G$4:G80)))),"")</f>
        <v/>
      </c>
    </row>
    <row r="81" spans="5:7" x14ac:dyDescent="0.25">
      <c r="E81" s="24" t="str">
        <f>IF('Emission Supporting Documents'!A92="","",'Emission Supporting Documents'!A92)</f>
        <v/>
      </c>
      <c r="F81" s="24" t="str">
        <f>IF(E81="","",IF('Emission Supporting Documents'!C92="VOC",Hidden2!E81,""))</f>
        <v/>
      </c>
      <c r="G81" s="24" t="str" cm="1">
        <f t="array" ref="G81">IFERROR(IF(ROWS(G$4:G81)&gt;COUNTA(F:F),"",INDEX(F:F,SMALL(IF(F$4:F$103&lt;&gt;"",ROW(F$4:F$103)),ROWS(G$4:G81)))),"")</f>
        <v/>
      </c>
    </row>
    <row r="82" spans="5:7" x14ac:dyDescent="0.25">
      <c r="E82" s="24" t="str">
        <f>IF('Emission Supporting Documents'!A93="","",'Emission Supporting Documents'!A93)</f>
        <v/>
      </c>
      <c r="F82" s="24" t="str">
        <f>IF(E82="","",IF('Emission Supporting Documents'!C93="VOC",Hidden2!E82,""))</f>
        <v/>
      </c>
      <c r="G82" s="24" t="str" cm="1">
        <f t="array" ref="G82">IFERROR(IF(ROWS(G$4:G82)&gt;COUNTA(F:F),"",INDEX(F:F,SMALL(IF(F$4:F$103&lt;&gt;"",ROW(F$4:F$103)),ROWS(G$4:G82)))),"")</f>
        <v/>
      </c>
    </row>
    <row r="83" spans="5:7" x14ac:dyDescent="0.25">
      <c r="E83" s="24" t="str">
        <f>IF('Emission Supporting Documents'!A94="","",'Emission Supporting Documents'!A94)</f>
        <v/>
      </c>
      <c r="F83" s="24" t="str">
        <f>IF(E83="","",IF('Emission Supporting Documents'!C94="VOC",Hidden2!E83,""))</f>
        <v/>
      </c>
      <c r="G83" s="24" t="str" cm="1">
        <f t="array" ref="G83">IFERROR(IF(ROWS(G$4:G83)&gt;COUNTA(F:F),"",INDEX(F:F,SMALL(IF(F$4:F$103&lt;&gt;"",ROW(F$4:F$103)),ROWS(G$4:G83)))),"")</f>
        <v/>
      </c>
    </row>
    <row r="84" spans="5:7" x14ac:dyDescent="0.25">
      <c r="E84" s="24" t="str">
        <f>IF('Emission Supporting Documents'!A95="","",'Emission Supporting Documents'!A95)</f>
        <v/>
      </c>
      <c r="F84" s="24" t="str">
        <f>IF(E84="","",IF('Emission Supporting Documents'!C95="VOC",Hidden2!E84,""))</f>
        <v/>
      </c>
      <c r="G84" s="24" t="str" cm="1">
        <f t="array" ref="G84">IFERROR(IF(ROWS(G$4:G84)&gt;COUNTA(F:F),"",INDEX(F:F,SMALL(IF(F$4:F$103&lt;&gt;"",ROW(F$4:F$103)),ROWS(G$4:G84)))),"")</f>
        <v/>
      </c>
    </row>
    <row r="85" spans="5:7" x14ac:dyDescent="0.25">
      <c r="E85" s="24" t="str">
        <f>IF('Emission Supporting Documents'!A96="","",'Emission Supporting Documents'!A96)</f>
        <v/>
      </c>
      <c r="F85" s="24" t="str">
        <f>IF(E85="","",IF('Emission Supporting Documents'!C96="VOC",Hidden2!E85,""))</f>
        <v/>
      </c>
      <c r="G85" s="24" t="str" cm="1">
        <f t="array" ref="G85">IFERROR(IF(ROWS(G$4:G85)&gt;COUNTA(F:F),"",INDEX(F:F,SMALL(IF(F$4:F$103&lt;&gt;"",ROW(F$4:F$103)),ROWS(G$4:G85)))),"")</f>
        <v/>
      </c>
    </row>
    <row r="86" spans="5:7" x14ac:dyDescent="0.25">
      <c r="E86" s="24" t="str">
        <f>IF('Emission Supporting Documents'!A97="","",'Emission Supporting Documents'!A97)</f>
        <v/>
      </c>
      <c r="F86" s="24" t="str">
        <f>IF(E86="","",IF('Emission Supporting Documents'!C97="VOC",Hidden2!E86,""))</f>
        <v/>
      </c>
      <c r="G86" s="24" t="str" cm="1">
        <f t="array" ref="G86">IFERROR(IF(ROWS(G$4:G86)&gt;COUNTA(F:F),"",INDEX(F:F,SMALL(IF(F$4:F$103&lt;&gt;"",ROW(F$4:F$103)),ROWS(G$4:G86)))),"")</f>
        <v/>
      </c>
    </row>
    <row r="87" spans="5:7" x14ac:dyDescent="0.25">
      <c r="E87" s="24" t="str">
        <f>IF('Emission Supporting Documents'!A98="","",'Emission Supporting Documents'!A98)</f>
        <v/>
      </c>
      <c r="F87" s="24" t="str">
        <f>IF(E87="","",IF('Emission Supporting Documents'!C98="VOC",Hidden2!E87,""))</f>
        <v/>
      </c>
      <c r="G87" s="24" t="str" cm="1">
        <f t="array" ref="G87">IFERROR(IF(ROWS(G$4:G87)&gt;COUNTA(F:F),"",INDEX(F:F,SMALL(IF(F$4:F$103&lt;&gt;"",ROW(F$4:F$103)),ROWS(G$4:G87)))),"")</f>
        <v/>
      </c>
    </row>
    <row r="88" spans="5:7" x14ac:dyDescent="0.25">
      <c r="E88" s="24" t="str">
        <f>IF('Emission Supporting Documents'!A99="","",'Emission Supporting Documents'!A99)</f>
        <v/>
      </c>
      <c r="F88" s="24" t="str">
        <f>IF(E88="","",IF('Emission Supporting Documents'!C99="VOC",Hidden2!E88,""))</f>
        <v/>
      </c>
      <c r="G88" s="24" t="str" cm="1">
        <f t="array" ref="G88">IFERROR(IF(ROWS(G$4:G88)&gt;COUNTA(F:F),"",INDEX(F:F,SMALL(IF(F$4:F$103&lt;&gt;"",ROW(F$4:F$103)),ROWS(G$4:G88)))),"")</f>
        <v/>
      </c>
    </row>
    <row r="89" spans="5:7" x14ac:dyDescent="0.25">
      <c r="E89" s="24" t="str">
        <f>IF('Emission Supporting Documents'!A100="","",'Emission Supporting Documents'!A100)</f>
        <v/>
      </c>
      <c r="F89" s="24" t="str">
        <f>IF(E89="","",IF('Emission Supporting Documents'!C100="VOC",Hidden2!E89,""))</f>
        <v/>
      </c>
      <c r="G89" s="24" t="str" cm="1">
        <f t="array" ref="G89">IFERROR(IF(ROWS(G$4:G89)&gt;COUNTA(F:F),"",INDEX(F:F,SMALL(IF(F$4:F$103&lt;&gt;"",ROW(F$4:F$103)),ROWS(G$4:G89)))),"")</f>
        <v/>
      </c>
    </row>
    <row r="90" spans="5:7" x14ac:dyDescent="0.25">
      <c r="E90" s="24" t="str">
        <f>IF('Emission Supporting Documents'!A101="","",'Emission Supporting Documents'!A101)</f>
        <v/>
      </c>
      <c r="F90" s="24" t="str">
        <f>IF(E90="","",IF('Emission Supporting Documents'!C101="VOC",Hidden2!E90,""))</f>
        <v/>
      </c>
      <c r="G90" s="24" t="str" cm="1">
        <f t="array" ref="G90">IFERROR(IF(ROWS(G$4:G90)&gt;COUNTA(F:F),"",INDEX(F:F,SMALL(IF(F$4:F$103&lt;&gt;"",ROW(F$4:F$103)),ROWS(G$4:G90)))),"")</f>
        <v/>
      </c>
    </row>
    <row r="91" spans="5:7" x14ac:dyDescent="0.25">
      <c r="E91" s="24" t="str">
        <f>IF('Emission Supporting Documents'!A102="","",'Emission Supporting Documents'!A102)</f>
        <v/>
      </c>
      <c r="F91" s="24" t="str">
        <f>IF(E91="","",IF('Emission Supporting Documents'!C102="VOC",Hidden2!E91,""))</f>
        <v/>
      </c>
      <c r="G91" s="24" t="str" cm="1">
        <f t="array" ref="G91">IFERROR(IF(ROWS(G$4:G91)&gt;COUNTA(F:F),"",INDEX(F:F,SMALL(IF(F$4:F$103&lt;&gt;"",ROW(F$4:F$103)),ROWS(G$4:G91)))),"")</f>
        <v/>
      </c>
    </row>
    <row r="92" spans="5:7" x14ac:dyDescent="0.25">
      <c r="E92" s="24" t="str">
        <f>IF('Emission Supporting Documents'!A103="","",'Emission Supporting Documents'!A103)</f>
        <v/>
      </c>
      <c r="F92" s="24" t="str">
        <f>IF(E92="","",IF('Emission Supporting Documents'!C103="VOC",Hidden2!E92,""))</f>
        <v/>
      </c>
      <c r="G92" s="24" t="str" cm="1">
        <f t="array" ref="G92">IFERROR(IF(ROWS(G$4:G92)&gt;COUNTA(F:F),"",INDEX(F:F,SMALL(IF(F$4:F$103&lt;&gt;"",ROW(F$4:F$103)),ROWS(G$4:G92)))),"")</f>
        <v/>
      </c>
    </row>
    <row r="93" spans="5:7" x14ac:dyDescent="0.25">
      <c r="E93" s="24" t="str">
        <f>IF('Emission Supporting Documents'!A104="","",'Emission Supporting Documents'!A104)</f>
        <v/>
      </c>
      <c r="F93" s="24" t="str">
        <f>IF(E93="","",IF('Emission Supporting Documents'!C104="VOC",Hidden2!E93,""))</f>
        <v/>
      </c>
      <c r="G93" s="24" t="str" cm="1">
        <f t="array" ref="G93">IFERROR(IF(ROWS(G$4:G93)&gt;COUNTA(F:F),"",INDEX(F:F,SMALL(IF(F$4:F$103&lt;&gt;"",ROW(F$4:F$103)),ROWS(G$4:G93)))),"")</f>
        <v/>
      </c>
    </row>
    <row r="94" spans="5:7" x14ac:dyDescent="0.25">
      <c r="E94" s="24" t="str">
        <f>IF('Emission Supporting Documents'!A105="","",'Emission Supporting Documents'!A105)</f>
        <v/>
      </c>
      <c r="F94" s="24" t="str">
        <f>IF(E94="","",IF('Emission Supporting Documents'!C105="VOC",Hidden2!E94,""))</f>
        <v/>
      </c>
      <c r="G94" s="24" t="str" cm="1">
        <f t="array" ref="G94">IFERROR(IF(ROWS(G$4:G94)&gt;COUNTA(F:F),"",INDEX(F:F,SMALL(IF(F$4:F$103&lt;&gt;"",ROW(F$4:F$103)),ROWS(G$4:G94)))),"")</f>
        <v/>
      </c>
    </row>
    <row r="95" spans="5:7" x14ac:dyDescent="0.25">
      <c r="E95" s="24" t="str">
        <f>IF('Emission Supporting Documents'!A106="","",'Emission Supporting Documents'!A106)</f>
        <v/>
      </c>
      <c r="F95" s="24" t="str">
        <f>IF(E95="","",IF('Emission Supporting Documents'!C106="VOC",Hidden2!E95,""))</f>
        <v/>
      </c>
      <c r="G95" s="24" t="str" cm="1">
        <f t="array" ref="G95">IFERROR(IF(ROWS(G$4:G95)&gt;COUNTA(F:F),"",INDEX(F:F,SMALL(IF(F$4:F$103&lt;&gt;"",ROW(F$4:F$103)),ROWS(G$4:G95)))),"")</f>
        <v/>
      </c>
    </row>
    <row r="96" spans="5:7" x14ac:dyDescent="0.25">
      <c r="E96" s="24" t="str">
        <f>IF('Emission Supporting Documents'!A107="","",'Emission Supporting Documents'!A107)</f>
        <v/>
      </c>
      <c r="F96" s="24" t="str">
        <f>IF(E96="","",IF('Emission Supporting Documents'!C107="VOC",Hidden2!E96,""))</f>
        <v/>
      </c>
      <c r="G96" s="24" t="str" cm="1">
        <f t="array" ref="G96">IFERROR(IF(ROWS(G$4:G96)&gt;COUNTA(F:F),"",INDEX(F:F,SMALL(IF(F$4:F$103&lt;&gt;"",ROW(F$4:F$103)),ROWS(G$4:G96)))),"")</f>
        <v/>
      </c>
    </row>
    <row r="97" spans="1:9" x14ac:dyDescent="0.25">
      <c r="E97" s="24" t="str">
        <f>IF('Emission Supporting Documents'!A108="","",'Emission Supporting Documents'!A108)</f>
        <v/>
      </c>
      <c r="F97" s="24" t="str">
        <f>IF(E97="","",IF('Emission Supporting Documents'!C108="VOC",Hidden2!E97,""))</f>
        <v/>
      </c>
      <c r="G97" s="24" t="str" cm="1">
        <f t="array" ref="G97">IFERROR(IF(ROWS(G$4:G97)&gt;COUNTA(F:F),"",INDEX(F:F,SMALL(IF(F$4:F$103&lt;&gt;"",ROW(F$4:F$103)),ROWS(G$4:G97)))),"")</f>
        <v/>
      </c>
    </row>
    <row r="98" spans="1:9" x14ac:dyDescent="0.25">
      <c r="E98" s="24" t="str">
        <f>IF('Emission Supporting Documents'!A109="","",'Emission Supporting Documents'!A109)</f>
        <v/>
      </c>
      <c r="F98" s="24" t="str">
        <f>IF(E98="","",IF('Emission Supporting Documents'!C109="VOC",Hidden2!E98,""))</f>
        <v/>
      </c>
      <c r="G98" s="24" t="str" cm="1">
        <f t="array" ref="G98">IFERROR(IF(ROWS(G$4:G98)&gt;COUNTA(F:F),"",INDEX(F:F,SMALL(IF(F$4:F$103&lt;&gt;"",ROW(F$4:F$103)),ROWS(G$4:G98)))),"")</f>
        <v/>
      </c>
    </row>
    <row r="99" spans="1:9" x14ac:dyDescent="0.25">
      <c r="E99" s="24" t="str">
        <f>IF('Emission Supporting Documents'!A110="","",'Emission Supporting Documents'!A110)</f>
        <v/>
      </c>
      <c r="F99" s="24" t="str">
        <f>IF(E99="","",IF('Emission Supporting Documents'!C110="VOC",Hidden2!E99,""))</f>
        <v/>
      </c>
      <c r="G99" s="24" t="str" cm="1">
        <f t="array" ref="G99">IFERROR(IF(ROWS(G$4:G99)&gt;COUNTA(F:F),"",INDEX(F:F,SMALL(IF(F$4:F$103&lt;&gt;"",ROW(F$4:F$103)),ROWS(G$4:G99)))),"")</f>
        <v/>
      </c>
    </row>
    <row r="100" spans="1:9" x14ac:dyDescent="0.25">
      <c r="E100" s="24" t="str">
        <f>IF('Emission Supporting Documents'!A111="","",'Emission Supporting Documents'!A111)</f>
        <v/>
      </c>
      <c r="F100" s="24" t="str">
        <f>IF(E100="","",IF('Emission Supporting Documents'!C111="VOC",Hidden2!E100,""))</f>
        <v/>
      </c>
      <c r="G100" s="24" t="str" cm="1">
        <f t="array" ref="G100">IFERROR(IF(ROWS(G$4:G100)&gt;COUNTA(F:F),"",INDEX(F:F,SMALL(IF(F$4:F$103&lt;&gt;"",ROW(F$4:F$103)),ROWS(G$4:G100)))),"")</f>
        <v/>
      </c>
    </row>
    <row r="101" spans="1:9" x14ac:dyDescent="0.25">
      <c r="E101" s="24" t="str">
        <f>IF('Emission Supporting Documents'!A112="","",'Emission Supporting Documents'!A112)</f>
        <v/>
      </c>
      <c r="F101" s="24" t="str">
        <f>IF(E101="","",IF('Emission Supporting Documents'!C112="VOC",Hidden2!E101,""))</f>
        <v/>
      </c>
      <c r="G101" s="24" t="str" cm="1">
        <f t="array" ref="G101">IFERROR(IF(ROWS(G$4:G101)&gt;COUNTA(F:F),"",INDEX(F:F,SMALL(IF(F$4:F$103&lt;&gt;"",ROW(F$4:F$103)),ROWS(G$4:G101)))),"")</f>
        <v/>
      </c>
    </row>
    <row r="102" spans="1:9" x14ac:dyDescent="0.25">
      <c r="E102" s="24" t="str">
        <f>IF('Emission Supporting Documents'!A113="","",'Emission Supporting Documents'!A113)</f>
        <v/>
      </c>
      <c r="F102" s="24" t="str">
        <f>IF(E102="","",IF('Emission Supporting Documents'!C113="VOC",Hidden2!E102,""))</f>
        <v/>
      </c>
      <c r="G102" s="24" t="str" cm="1">
        <f t="array" ref="G102">IFERROR(IF(ROWS(G$4:G102)&gt;COUNTA(F:F),"",INDEX(F:F,SMALL(IF(F$4:F$103&lt;&gt;"",ROW(F$4:F$103)),ROWS(G$4:G102)))),"")</f>
        <v/>
      </c>
    </row>
    <row r="103" spans="1:9" ht="15" thickBot="1" x14ac:dyDescent="0.3">
      <c r="A103" s="126"/>
      <c r="B103" s="126"/>
      <c r="C103" s="126"/>
      <c r="D103" s="126"/>
      <c r="E103" s="126" t="str">
        <f>IF('Emission Supporting Documents'!A114="","",'Emission Supporting Documents'!A114)</f>
        <v/>
      </c>
      <c r="F103" s="126" t="str">
        <f>IF(E103="","",IF('Emission Supporting Documents'!C114="VOC",Hidden2!E103,""))</f>
        <v/>
      </c>
      <c r="G103" s="126" t="str" cm="1">
        <f t="array" ref="G103">IFERROR(IF(ROWS(G$4:G103)&gt;COUNTA(F:F),"",INDEX(F:F,SMALL(IF(F$4:F$103&lt;&gt;"",ROW(F$4:F$103)),ROWS(G$4:G103)))),"")</f>
        <v/>
      </c>
      <c r="H103" s="126"/>
      <c r="I103" s="126"/>
    </row>
  </sheetData>
  <sheetProtection algorithmName="SHA-512" hashValue="wtiyFA2UJVBnWxs1R4JJGpgivGduTP22k7DDRR4nwJVQzEHI/RlEbaONufhTyNtW8YLavohKW7mMvskNlStHUQ==" saltValue="JpLbwhMOHCoVhMFYot6/og==" spinCount="100000" sheet="1" objects="1" scenarios="1" formatColumns="0" formatRows="0" autoFilter="0"/>
  <mergeCells count="3">
    <mergeCell ref="F2:G2"/>
    <mergeCell ref="H2:I2"/>
    <mergeCell ref="A2:E2"/>
  </mergeCells>
  <phoneticPr fontId="12" type="noConversion"/>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92C61-6D26-4ED8-B632-7F4E52BE195C}">
  <sheetPr codeName="Sheet8">
    <tabColor theme="1"/>
  </sheetPr>
  <dimension ref="A1:AZ101"/>
  <sheetViews>
    <sheetView zoomScale="120" zoomScaleNormal="120" workbookViewId="0">
      <pane xSplit="1" ySplit="3" topLeftCell="E19" activePane="bottomRight" state="frozen"/>
      <selection sqref="A1:B1"/>
      <selection pane="topRight" sqref="A1:B1"/>
      <selection pane="bottomLeft" sqref="A1:B1"/>
      <selection pane="bottomRight" activeCell="G21" sqref="G21"/>
    </sheetView>
  </sheetViews>
  <sheetFormatPr defaultColWidth="5.7109375" defaultRowHeight="14.25" x14ac:dyDescent="0.25"/>
  <cols>
    <col min="1" max="1" width="16.28515625" style="4" customWidth="1"/>
    <col min="2" max="2" width="58.7109375" style="4" customWidth="1"/>
    <col min="3" max="3" width="74.7109375" style="24" customWidth="1"/>
    <col min="4" max="4" width="46.7109375" style="24" customWidth="1"/>
    <col min="5" max="5" width="32.7109375" style="24" customWidth="1"/>
    <col min="6" max="6" width="28.7109375" style="24" customWidth="1"/>
    <col min="7" max="7" width="32.7109375" style="24" customWidth="1"/>
    <col min="8" max="10" width="27.7109375" style="24" customWidth="1"/>
    <col min="11" max="11" width="5.7109375" style="24" customWidth="1"/>
    <col min="12" max="12" width="16.28515625" style="4" customWidth="1"/>
    <col min="13" max="13" width="58.7109375" style="24" customWidth="1"/>
    <col min="14" max="14" width="74.7109375" style="24" customWidth="1"/>
    <col min="15" max="15" width="46.7109375" style="24" customWidth="1"/>
    <col min="16" max="16" width="32.7109375" style="24" customWidth="1"/>
    <col min="17" max="18" width="28.7109375" style="24" customWidth="1"/>
    <col min="19" max="21" width="27.7109375" style="24" customWidth="1"/>
    <col min="22" max="22" width="5.7109375" style="24" customWidth="1"/>
    <col min="23" max="23" width="16.28515625" style="4" customWidth="1"/>
    <col min="24" max="24" width="58.7109375" style="24" customWidth="1"/>
    <col min="25" max="25" width="74.7109375" style="24" customWidth="1"/>
    <col min="26" max="26" width="46.7109375" style="24" customWidth="1"/>
    <col min="27" max="27" width="32.7109375" style="24" customWidth="1"/>
    <col min="28" max="29" width="28.7109375" style="24" customWidth="1"/>
    <col min="30" max="32" width="27.7109375" style="24" customWidth="1"/>
    <col min="33" max="33" width="5.7109375" style="24" customWidth="1"/>
    <col min="34" max="34" width="16.28515625" style="4" customWidth="1"/>
    <col min="35" max="35" width="58.7109375" style="24" customWidth="1"/>
    <col min="36" max="36" width="74.7109375" style="24" customWidth="1"/>
    <col min="37" max="37" width="46.7109375" style="24" customWidth="1"/>
    <col min="38" max="38" width="32.7109375" style="24" customWidth="1"/>
    <col min="39" max="40" width="28.7109375" style="24" customWidth="1"/>
    <col min="41" max="43" width="27.7109375" style="24" customWidth="1"/>
    <col min="44" max="44" width="5.7109375" style="24" customWidth="1"/>
    <col min="45" max="45" width="5.7109375" style="4" customWidth="1"/>
    <col min="46" max="46" width="21" style="24" customWidth="1"/>
    <col min="47" max="47" width="28.42578125" style="24" bestFit="1" customWidth="1"/>
    <col min="48" max="48" width="10.85546875" style="24" bestFit="1" customWidth="1"/>
    <col min="49" max="49" width="6.42578125" style="24" bestFit="1" customWidth="1"/>
    <col min="50" max="50" width="20" style="24" bestFit="1" customWidth="1"/>
    <col min="51" max="52" width="6.42578125" style="24" bestFit="1" customWidth="1"/>
    <col min="53" max="16384" width="5.7109375" style="24"/>
  </cols>
  <sheetData>
    <row r="1" spans="1:52" ht="15" x14ac:dyDescent="0.25">
      <c r="B1" s="117" t="s">
        <v>148</v>
      </c>
      <c r="D1" s="4"/>
      <c r="K1" s="121"/>
      <c r="M1" s="117" t="s">
        <v>146</v>
      </c>
      <c r="O1" s="4"/>
      <c r="V1" s="121"/>
      <c r="X1" s="117" t="s">
        <v>366</v>
      </c>
      <c r="AG1" s="121"/>
      <c r="AI1" s="117" t="s">
        <v>368</v>
      </c>
      <c r="AR1" s="121"/>
      <c r="AS1" s="122"/>
      <c r="AT1" s="24" t="s">
        <v>364</v>
      </c>
    </row>
    <row r="2" spans="1:52" ht="30" x14ac:dyDescent="0.25">
      <c r="A2" s="117" t="s">
        <v>51</v>
      </c>
      <c r="B2" s="117" t="s">
        <v>142</v>
      </c>
      <c r="K2" s="121"/>
      <c r="L2" s="117" t="s">
        <v>51</v>
      </c>
      <c r="M2" s="117" t="s">
        <v>142</v>
      </c>
      <c r="V2" s="121"/>
      <c r="W2" s="117" t="s">
        <v>51</v>
      </c>
      <c r="X2" s="117" t="s">
        <v>142</v>
      </c>
      <c r="AG2" s="121"/>
      <c r="AH2" s="117" t="s">
        <v>51</v>
      </c>
      <c r="AI2" s="117" t="s">
        <v>142</v>
      </c>
      <c r="AR2" s="121"/>
      <c r="AS2" s="122"/>
    </row>
    <row r="3" spans="1:52" ht="30" x14ac:dyDescent="0.25">
      <c r="B3" s="4">
        <v>1</v>
      </c>
      <c r="C3" s="124">
        <v>2</v>
      </c>
      <c r="D3" s="124">
        <v>3</v>
      </c>
      <c r="E3" s="124">
        <v>4</v>
      </c>
      <c r="F3" s="124">
        <v>5</v>
      </c>
      <c r="G3" s="124">
        <v>6</v>
      </c>
      <c r="H3" s="124">
        <v>7</v>
      </c>
      <c r="I3" s="124">
        <v>8</v>
      </c>
      <c r="J3" s="124">
        <v>9</v>
      </c>
      <c r="K3" s="123"/>
      <c r="M3" s="117">
        <v>1</v>
      </c>
      <c r="N3" s="124">
        <v>2</v>
      </c>
      <c r="O3" s="124">
        <v>3</v>
      </c>
      <c r="P3" s="124">
        <v>4</v>
      </c>
      <c r="Q3" s="124">
        <v>5</v>
      </c>
      <c r="R3" s="124">
        <v>6</v>
      </c>
      <c r="S3" s="124">
        <v>7</v>
      </c>
      <c r="T3" s="124">
        <v>8</v>
      </c>
      <c r="U3" s="124">
        <v>9</v>
      </c>
      <c r="V3" s="123"/>
      <c r="X3" s="124">
        <v>1</v>
      </c>
      <c r="Y3" s="124">
        <v>2</v>
      </c>
      <c r="Z3" s="124">
        <v>3</v>
      </c>
      <c r="AA3" s="124">
        <v>4</v>
      </c>
      <c r="AB3" s="124">
        <v>5</v>
      </c>
      <c r="AC3" s="124">
        <v>6</v>
      </c>
      <c r="AD3" s="124">
        <v>7</v>
      </c>
      <c r="AE3" s="124">
        <v>8</v>
      </c>
      <c r="AF3" s="124">
        <v>9</v>
      </c>
      <c r="AG3" s="123"/>
      <c r="AI3" s="4">
        <v>1</v>
      </c>
      <c r="AJ3" s="124">
        <v>2</v>
      </c>
      <c r="AK3" s="124">
        <v>3</v>
      </c>
      <c r="AL3" s="124">
        <v>4</v>
      </c>
      <c r="AM3" s="124">
        <v>5</v>
      </c>
      <c r="AN3" s="124">
        <v>6</v>
      </c>
      <c r="AO3" s="124">
        <v>7</v>
      </c>
      <c r="AP3" s="124">
        <v>8</v>
      </c>
      <c r="AQ3" s="124">
        <v>9</v>
      </c>
      <c r="AR3" s="123"/>
      <c r="AS3" s="125"/>
      <c r="AT3" s="117" t="s">
        <v>33</v>
      </c>
      <c r="AU3" s="117" t="s">
        <v>34</v>
      </c>
      <c r="AV3" s="117" t="s">
        <v>359</v>
      </c>
      <c r="AW3" s="124" t="s">
        <v>35</v>
      </c>
      <c r="AX3" s="117" t="s">
        <v>36</v>
      </c>
      <c r="AY3" s="124" t="s">
        <v>37</v>
      </c>
      <c r="AZ3" s="124" t="s">
        <v>38</v>
      </c>
    </row>
    <row r="4" spans="1:52" ht="71.25" x14ac:dyDescent="0.25">
      <c r="A4" s="4" t="s">
        <v>96</v>
      </c>
      <c r="B4" s="4" t="s">
        <v>843</v>
      </c>
      <c r="C4" s="4" t="s">
        <v>1029</v>
      </c>
      <c r="D4" s="4" t="s">
        <v>693</v>
      </c>
      <c r="E4" s="4" t="s">
        <v>589</v>
      </c>
      <c r="F4" s="4" t="s">
        <v>753</v>
      </c>
      <c r="G4" s="4" t="s">
        <v>753</v>
      </c>
      <c r="H4" s="4" t="s">
        <v>753</v>
      </c>
      <c r="I4" s="4" t="s">
        <v>753</v>
      </c>
      <c r="J4" s="4" t="s">
        <v>753</v>
      </c>
      <c r="K4" s="121"/>
      <c r="L4" s="4" t="s">
        <v>96</v>
      </c>
      <c r="M4" s="4" t="s">
        <v>843</v>
      </c>
      <c r="N4" s="4" t="s">
        <v>1029</v>
      </c>
      <c r="O4" s="4" t="s">
        <v>693</v>
      </c>
      <c r="P4" s="4" t="s">
        <v>589</v>
      </c>
      <c r="Q4" s="4" t="s">
        <v>753</v>
      </c>
      <c r="R4" s="4" t="s">
        <v>753</v>
      </c>
      <c r="S4" s="4" t="s">
        <v>753</v>
      </c>
      <c r="T4" s="4" t="s">
        <v>753</v>
      </c>
      <c r="U4" s="4" t="s">
        <v>753</v>
      </c>
      <c r="V4" s="121"/>
      <c r="W4" s="4" t="s">
        <v>96</v>
      </c>
      <c r="X4" s="4" t="s">
        <v>899</v>
      </c>
      <c r="Y4" s="4" t="s">
        <v>589</v>
      </c>
      <c r="Z4" s="4" t="s">
        <v>753</v>
      </c>
      <c r="AA4" s="4" t="s">
        <v>753</v>
      </c>
      <c r="AB4" s="4" t="s">
        <v>753</v>
      </c>
      <c r="AC4" s="4" t="s">
        <v>753</v>
      </c>
      <c r="AD4" s="4" t="s">
        <v>753</v>
      </c>
      <c r="AE4" s="4" t="s">
        <v>753</v>
      </c>
      <c r="AF4" s="4" t="s">
        <v>753</v>
      </c>
      <c r="AG4" s="121"/>
      <c r="AH4" s="4" t="s">
        <v>96</v>
      </c>
      <c r="AI4" s="4" t="s">
        <v>869</v>
      </c>
      <c r="AJ4" s="4" t="s">
        <v>751</v>
      </c>
      <c r="AK4" s="4" t="s">
        <v>589</v>
      </c>
      <c r="AL4" s="4" t="s">
        <v>753</v>
      </c>
      <c r="AM4" s="4" t="s">
        <v>753</v>
      </c>
      <c r="AN4" s="4" t="s">
        <v>753</v>
      </c>
      <c r="AO4" s="4" t="s">
        <v>753</v>
      </c>
      <c r="AP4" s="4" t="s">
        <v>753</v>
      </c>
      <c r="AQ4" s="4" t="s">
        <v>753</v>
      </c>
      <c r="AR4" s="121"/>
      <c r="AS4" s="122"/>
      <c r="AT4" s="24" t="s">
        <v>48</v>
      </c>
      <c r="AU4" s="24" t="s">
        <v>48</v>
      </c>
      <c r="AV4" s="24" t="s">
        <v>39</v>
      </c>
      <c r="AW4" s="24" t="s">
        <v>48</v>
      </c>
      <c r="AX4" s="24" t="s">
        <v>39</v>
      </c>
      <c r="AY4" s="24" t="s">
        <v>39</v>
      </c>
      <c r="AZ4" s="24" t="s">
        <v>39</v>
      </c>
    </row>
    <row r="5" spans="1:52" ht="71.25" x14ac:dyDescent="0.25">
      <c r="A5" s="4" t="s">
        <v>94</v>
      </c>
      <c r="B5" s="4" t="s">
        <v>843</v>
      </c>
      <c r="C5" s="4" t="s">
        <v>1029</v>
      </c>
      <c r="D5" s="4" t="s">
        <v>693</v>
      </c>
      <c r="E5" s="4" t="s">
        <v>589</v>
      </c>
      <c r="F5" s="4" t="s">
        <v>753</v>
      </c>
      <c r="G5" s="4" t="s">
        <v>753</v>
      </c>
      <c r="H5" s="4" t="s">
        <v>753</v>
      </c>
      <c r="I5" s="4" t="s">
        <v>753</v>
      </c>
      <c r="J5" s="4" t="s">
        <v>753</v>
      </c>
      <c r="K5" s="121"/>
      <c r="L5" s="4" t="s">
        <v>94</v>
      </c>
      <c r="M5" s="4" t="s">
        <v>843</v>
      </c>
      <c r="N5" s="4" t="s">
        <v>1029</v>
      </c>
      <c r="O5" s="4" t="s">
        <v>693</v>
      </c>
      <c r="P5" s="4" t="s">
        <v>589</v>
      </c>
      <c r="Q5" s="4" t="s">
        <v>753</v>
      </c>
      <c r="R5" s="4" t="s">
        <v>753</v>
      </c>
      <c r="S5" s="4" t="s">
        <v>753</v>
      </c>
      <c r="T5" s="4" t="s">
        <v>753</v>
      </c>
      <c r="U5" s="4" t="s">
        <v>753</v>
      </c>
      <c r="V5" s="121"/>
      <c r="W5" s="4" t="s">
        <v>94</v>
      </c>
      <c r="X5" s="4" t="s">
        <v>897</v>
      </c>
      <c r="Y5" s="4" t="s">
        <v>589</v>
      </c>
      <c r="Z5" s="4" t="s">
        <v>753</v>
      </c>
      <c r="AA5" s="4" t="s">
        <v>753</v>
      </c>
      <c r="AB5" s="4" t="s">
        <v>753</v>
      </c>
      <c r="AC5" s="4" t="s">
        <v>753</v>
      </c>
      <c r="AD5" s="4" t="s">
        <v>753</v>
      </c>
      <c r="AE5" s="4" t="s">
        <v>753</v>
      </c>
      <c r="AF5" s="4" t="s">
        <v>753</v>
      </c>
      <c r="AG5" s="121"/>
      <c r="AH5" s="4" t="s">
        <v>94</v>
      </c>
      <c r="AI5" s="4" t="s">
        <v>870</v>
      </c>
      <c r="AJ5" s="4" t="s">
        <v>1030</v>
      </c>
      <c r="AK5" s="4" t="s">
        <v>693</v>
      </c>
      <c r="AL5" s="4" t="s">
        <v>589</v>
      </c>
      <c r="AM5" s="4" t="s">
        <v>753</v>
      </c>
      <c r="AN5" s="4" t="s">
        <v>753</v>
      </c>
      <c r="AO5" s="4" t="s">
        <v>753</v>
      </c>
      <c r="AP5" s="4" t="s">
        <v>753</v>
      </c>
      <c r="AQ5" s="4" t="s">
        <v>753</v>
      </c>
      <c r="AR5" s="121"/>
      <c r="AS5" s="122"/>
      <c r="AT5" s="24" t="s">
        <v>48</v>
      </c>
      <c r="AU5" s="24" t="s">
        <v>48</v>
      </c>
      <c r="AV5" s="24" t="s">
        <v>39</v>
      </c>
      <c r="AW5" s="24" t="s">
        <v>48</v>
      </c>
      <c r="AX5" s="24" t="s">
        <v>39</v>
      </c>
      <c r="AY5" s="24" t="s">
        <v>39</v>
      </c>
      <c r="AZ5" s="24" t="s">
        <v>39</v>
      </c>
    </row>
    <row r="6" spans="1:52" ht="99.75" x14ac:dyDescent="0.25">
      <c r="A6" s="4" t="s">
        <v>99</v>
      </c>
      <c r="B6" s="4" t="s">
        <v>718</v>
      </c>
      <c r="C6" s="4" t="s">
        <v>886</v>
      </c>
      <c r="D6" s="4" t="s">
        <v>876</v>
      </c>
      <c r="E6" s="4" t="s">
        <v>725</v>
      </c>
      <c r="F6" s="4" t="s">
        <v>589</v>
      </c>
      <c r="G6" s="4" t="s">
        <v>753</v>
      </c>
      <c r="H6" s="4" t="s">
        <v>753</v>
      </c>
      <c r="I6" s="4" t="s">
        <v>753</v>
      </c>
      <c r="J6" s="4" t="s">
        <v>753</v>
      </c>
      <c r="K6" s="121"/>
      <c r="L6" s="4" t="s">
        <v>99</v>
      </c>
      <c r="M6" s="4" t="s">
        <v>718</v>
      </c>
      <c r="N6" s="4" t="s">
        <v>886</v>
      </c>
      <c r="O6" s="4" t="s">
        <v>877</v>
      </c>
      <c r="P6" s="4" t="s">
        <v>876</v>
      </c>
      <c r="Q6" s="4" t="s">
        <v>725</v>
      </c>
      <c r="R6" s="4" t="s">
        <v>589</v>
      </c>
      <c r="S6" s="4" t="s">
        <v>753</v>
      </c>
      <c r="T6" s="4" t="s">
        <v>753</v>
      </c>
      <c r="U6" s="4" t="s">
        <v>753</v>
      </c>
      <c r="V6" s="121"/>
      <c r="W6" s="4" t="s">
        <v>99</v>
      </c>
      <c r="X6" s="4" t="s">
        <v>752</v>
      </c>
      <c r="Y6" s="4" t="s">
        <v>753</v>
      </c>
      <c r="Z6" s="4" t="s">
        <v>753</v>
      </c>
      <c r="AA6" s="4" t="s">
        <v>753</v>
      </c>
      <c r="AB6" s="4" t="s">
        <v>753</v>
      </c>
      <c r="AC6" s="4" t="s">
        <v>753</v>
      </c>
      <c r="AD6" s="4" t="s">
        <v>753</v>
      </c>
      <c r="AE6" s="4" t="s">
        <v>753</v>
      </c>
      <c r="AF6" s="4" t="s">
        <v>753</v>
      </c>
      <c r="AG6" s="121"/>
      <c r="AH6" s="4" t="s">
        <v>99</v>
      </c>
      <c r="AI6" s="4" t="s">
        <v>752</v>
      </c>
      <c r="AJ6" s="4" t="s">
        <v>753</v>
      </c>
      <c r="AK6" s="4" t="s">
        <v>753</v>
      </c>
      <c r="AL6" s="4" t="s">
        <v>753</v>
      </c>
      <c r="AM6" s="4" t="s">
        <v>753</v>
      </c>
      <c r="AN6" s="4" t="s">
        <v>753</v>
      </c>
      <c r="AO6" s="4" t="s">
        <v>753</v>
      </c>
      <c r="AP6" s="4" t="s">
        <v>753</v>
      </c>
      <c r="AQ6" s="4" t="s">
        <v>753</v>
      </c>
      <c r="AR6" s="121"/>
      <c r="AS6" s="122"/>
      <c r="AT6" s="24" t="s">
        <v>39</v>
      </c>
      <c r="AU6" s="24" t="s">
        <v>39</v>
      </c>
      <c r="AV6" s="24" t="s">
        <v>48</v>
      </c>
      <c r="AW6" s="24" t="s">
        <v>48</v>
      </c>
      <c r="AX6" s="24" t="s">
        <v>48</v>
      </c>
      <c r="AY6" s="24" t="s">
        <v>48</v>
      </c>
      <c r="AZ6" s="24" t="s">
        <v>39</v>
      </c>
    </row>
    <row r="7" spans="1:52" ht="71.25" x14ac:dyDescent="0.25">
      <c r="A7" s="4" t="s">
        <v>98</v>
      </c>
      <c r="B7" s="4" t="s">
        <v>851</v>
      </c>
      <c r="C7" s="4" t="s">
        <v>719</v>
      </c>
      <c r="D7" s="4" t="s">
        <v>749</v>
      </c>
      <c r="E7" s="4" t="s">
        <v>885</v>
      </c>
      <c r="F7" s="4" t="s">
        <v>753</v>
      </c>
      <c r="G7" s="4" t="s">
        <v>753</v>
      </c>
      <c r="H7" s="4" t="s">
        <v>753</v>
      </c>
      <c r="I7" s="4" t="s">
        <v>753</v>
      </c>
      <c r="J7" s="4" t="s">
        <v>753</v>
      </c>
      <c r="K7" s="121"/>
      <c r="L7" s="4" t="s">
        <v>98</v>
      </c>
      <c r="M7" s="4" t="s">
        <v>851</v>
      </c>
      <c r="N7" s="4" t="s">
        <v>719</v>
      </c>
      <c r="O7" s="4" t="s">
        <v>749</v>
      </c>
      <c r="P7" s="4" t="s">
        <v>685</v>
      </c>
      <c r="Q7" s="4" t="s">
        <v>885</v>
      </c>
      <c r="R7" s="4" t="s">
        <v>753</v>
      </c>
      <c r="S7" s="4" t="s">
        <v>753</v>
      </c>
      <c r="T7" s="4" t="s">
        <v>753</v>
      </c>
      <c r="U7" s="4" t="s">
        <v>753</v>
      </c>
      <c r="V7" s="121"/>
      <c r="W7" s="4" t="s">
        <v>98</v>
      </c>
      <c r="X7" s="4" t="s">
        <v>878</v>
      </c>
      <c r="Y7" s="4" t="s">
        <v>1002</v>
      </c>
      <c r="Z7" s="4" t="s">
        <v>730</v>
      </c>
      <c r="AA7" s="4" t="s">
        <v>589</v>
      </c>
      <c r="AB7" s="4" t="s">
        <v>753</v>
      </c>
      <c r="AC7" s="4" t="s">
        <v>753</v>
      </c>
      <c r="AD7" s="4" t="s">
        <v>753</v>
      </c>
      <c r="AE7" s="4" t="s">
        <v>753</v>
      </c>
      <c r="AF7" s="4" t="s">
        <v>753</v>
      </c>
      <c r="AG7" s="121"/>
      <c r="AH7" s="4" t="s">
        <v>98</v>
      </c>
      <c r="AI7" s="4" t="s">
        <v>878</v>
      </c>
      <c r="AJ7" s="4" t="s">
        <v>1002</v>
      </c>
      <c r="AK7" s="4" t="s">
        <v>730</v>
      </c>
      <c r="AL7" s="4" t="s">
        <v>589</v>
      </c>
      <c r="AM7" s="4" t="s">
        <v>753</v>
      </c>
      <c r="AN7" s="4" t="s">
        <v>753</v>
      </c>
      <c r="AO7" s="4" t="s">
        <v>753</v>
      </c>
      <c r="AP7" s="4" t="s">
        <v>753</v>
      </c>
      <c r="AQ7" s="4" t="s">
        <v>753</v>
      </c>
      <c r="AR7" s="121"/>
      <c r="AS7" s="122"/>
      <c r="AT7" s="24" t="s">
        <v>39</v>
      </c>
      <c r="AU7" s="24" t="s">
        <v>39</v>
      </c>
      <c r="AV7" s="24" t="s">
        <v>48</v>
      </c>
      <c r="AW7" s="24" t="s">
        <v>48</v>
      </c>
      <c r="AX7" s="24" t="s">
        <v>39</v>
      </c>
      <c r="AY7" s="24" t="s">
        <v>48</v>
      </c>
      <c r="AZ7" s="24" t="s">
        <v>39</v>
      </c>
    </row>
    <row r="8" spans="1:52" ht="71.25" x14ac:dyDescent="0.25">
      <c r="A8" s="4" t="s">
        <v>473</v>
      </c>
      <c r="B8" s="4" t="s">
        <v>843</v>
      </c>
      <c r="C8" s="4" t="s">
        <v>1029</v>
      </c>
      <c r="D8" s="4" t="s">
        <v>679</v>
      </c>
      <c r="E8" s="4" t="s">
        <v>589</v>
      </c>
      <c r="F8" s="4" t="s">
        <v>753</v>
      </c>
      <c r="G8" s="4" t="s">
        <v>753</v>
      </c>
      <c r="H8" s="4" t="s">
        <v>753</v>
      </c>
      <c r="I8" s="4" t="s">
        <v>753</v>
      </c>
      <c r="J8" s="4" t="s">
        <v>753</v>
      </c>
      <c r="K8" s="121"/>
      <c r="L8" s="4" t="s">
        <v>473</v>
      </c>
      <c r="M8" s="4" t="s">
        <v>843</v>
      </c>
      <c r="N8" s="4" t="s">
        <v>1029</v>
      </c>
      <c r="O8" s="4" t="s">
        <v>679</v>
      </c>
      <c r="P8" s="4" t="s">
        <v>589</v>
      </c>
      <c r="Q8" s="4" t="s">
        <v>753</v>
      </c>
      <c r="R8" s="4" t="s">
        <v>753</v>
      </c>
      <c r="S8" s="4" t="s">
        <v>753</v>
      </c>
      <c r="T8" s="4" t="s">
        <v>753</v>
      </c>
      <c r="U8" s="4" t="s">
        <v>753</v>
      </c>
      <c r="V8" s="121"/>
      <c r="W8" s="4" t="s">
        <v>473</v>
      </c>
      <c r="X8" s="4" t="s">
        <v>897</v>
      </c>
      <c r="Y8" s="4" t="s">
        <v>589</v>
      </c>
      <c r="Z8" s="4" t="s">
        <v>753</v>
      </c>
      <c r="AA8" s="4" t="s">
        <v>753</v>
      </c>
      <c r="AB8" s="4" t="s">
        <v>753</v>
      </c>
      <c r="AC8" s="4" t="s">
        <v>753</v>
      </c>
      <c r="AD8" s="4" t="s">
        <v>753</v>
      </c>
      <c r="AE8" s="4" t="s">
        <v>753</v>
      </c>
      <c r="AF8" s="4" t="s">
        <v>753</v>
      </c>
      <c r="AG8" s="121"/>
      <c r="AH8" s="4" t="s">
        <v>473</v>
      </c>
      <c r="AI8" s="4" t="s">
        <v>871</v>
      </c>
      <c r="AJ8" s="4" t="s">
        <v>1030</v>
      </c>
      <c r="AK8" s="4" t="s">
        <v>693</v>
      </c>
      <c r="AL8" s="4" t="s">
        <v>589</v>
      </c>
      <c r="AM8" s="4" t="s">
        <v>753</v>
      </c>
      <c r="AN8" s="4" t="s">
        <v>753</v>
      </c>
      <c r="AO8" s="4" t="s">
        <v>753</v>
      </c>
      <c r="AP8" s="4" t="s">
        <v>753</v>
      </c>
      <c r="AQ8" s="4" t="s">
        <v>753</v>
      </c>
      <c r="AR8" s="121"/>
      <c r="AS8" s="122"/>
      <c r="AT8" s="24" t="s">
        <v>48</v>
      </c>
      <c r="AU8" s="24" t="s">
        <v>48</v>
      </c>
      <c r="AV8" s="24" t="s">
        <v>39</v>
      </c>
      <c r="AW8" s="24" t="s">
        <v>48</v>
      </c>
      <c r="AX8" s="24" t="s">
        <v>39</v>
      </c>
      <c r="AY8" s="24" t="s">
        <v>39</v>
      </c>
      <c r="AZ8" s="24" t="s">
        <v>39</v>
      </c>
    </row>
    <row r="9" spans="1:52" ht="71.25" x14ac:dyDescent="0.25">
      <c r="A9" s="4" t="s">
        <v>91</v>
      </c>
      <c r="B9" s="4" t="s">
        <v>879</v>
      </c>
      <c r="C9" s="4" t="s">
        <v>880</v>
      </c>
      <c r="D9" s="4" t="s">
        <v>680</v>
      </c>
      <c r="E9" s="4" t="s">
        <v>589</v>
      </c>
      <c r="F9" s="4" t="s">
        <v>753</v>
      </c>
      <c r="G9" s="4" t="s">
        <v>753</v>
      </c>
      <c r="H9" s="4" t="s">
        <v>753</v>
      </c>
      <c r="I9" s="4" t="s">
        <v>753</v>
      </c>
      <c r="J9" s="4" t="s">
        <v>753</v>
      </c>
      <c r="K9" s="121"/>
      <c r="L9" s="4" t="s">
        <v>91</v>
      </c>
      <c r="M9" s="4" t="s">
        <v>879</v>
      </c>
      <c r="N9" s="4" t="s">
        <v>685</v>
      </c>
      <c r="O9" s="4" t="s">
        <v>880</v>
      </c>
      <c r="P9" s="4" t="s">
        <v>680</v>
      </c>
      <c r="Q9" s="4" t="s">
        <v>589</v>
      </c>
      <c r="R9" s="4" t="s">
        <v>753</v>
      </c>
      <c r="S9" s="4" t="s">
        <v>753</v>
      </c>
      <c r="T9" s="4" t="s">
        <v>753</v>
      </c>
      <c r="U9" s="4" t="s">
        <v>753</v>
      </c>
      <c r="V9" s="121"/>
      <c r="W9" s="4" t="s">
        <v>91</v>
      </c>
      <c r="X9" s="4" t="s">
        <v>752</v>
      </c>
      <c r="Y9" s="4" t="s">
        <v>753</v>
      </c>
      <c r="Z9" s="4" t="s">
        <v>753</v>
      </c>
      <c r="AA9" s="4" t="s">
        <v>753</v>
      </c>
      <c r="AB9" s="4" t="s">
        <v>753</v>
      </c>
      <c r="AC9" s="4" t="s">
        <v>753</v>
      </c>
      <c r="AD9" s="4" t="s">
        <v>753</v>
      </c>
      <c r="AE9" s="4" t="s">
        <v>753</v>
      </c>
      <c r="AF9" s="4" t="s">
        <v>753</v>
      </c>
      <c r="AG9" s="121"/>
      <c r="AH9" s="4" t="s">
        <v>91</v>
      </c>
      <c r="AI9" s="4" t="s">
        <v>752</v>
      </c>
      <c r="AJ9" s="4" t="s">
        <v>753</v>
      </c>
      <c r="AK9" s="4" t="s">
        <v>753</v>
      </c>
      <c r="AL9" s="4" t="s">
        <v>753</v>
      </c>
      <c r="AM9" s="4" t="s">
        <v>753</v>
      </c>
      <c r="AN9" s="4" t="s">
        <v>753</v>
      </c>
      <c r="AO9" s="4" t="s">
        <v>753</v>
      </c>
      <c r="AP9" s="4" t="s">
        <v>753</v>
      </c>
      <c r="AQ9" s="4" t="s">
        <v>753</v>
      </c>
      <c r="AR9" s="121"/>
      <c r="AS9" s="122"/>
      <c r="AT9" s="24" t="s">
        <v>120</v>
      </c>
      <c r="AU9" s="24" t="s">
        <v>39</v>
      </c>
      <c r="AV9" s="24" t="s">
        <v>48</v>
      </c>
      <c r="AW9" s="24" t="s">
        <v>48</v>
      </c>
      <c r="AX9" s="24" t="s">
        <v>48</v>
      </c>
      <c r="AY9" s="24" t="s">
        <v>48</v>
      </c>
      <c r="AZ9" s="24" t="s">
        <v>39</v>
      </c>
    </row>
    <row r="10" spans="1:52" ht="71.25" x14ac:dyDescent="0.25">
      <c r="A10" s="4" t="s">
        <v>23</v>
      </c>
      <c r="B10" s="4" t="s">
        <v>843</v>
      </c>
      <c r="C10" s="4" t="s">
        <v>1030</v>
      </c>
      <c r="D10" s="4" t="s">
        <v>693</v>
      </c>
      <c r="E10" s="4" t="s">
        <v>589</v>
      </c>
      <c r="F10" s="4" t="s">
        <v>753</v>
      </c>
      <c r="G10" s="4" t="s">
        <v>753</v>
      </c>
      <c r="H10" s="4" t="s">
        <v>753</v>
      </c>
      <c r="I10" s="4" t="s">
        <v>753</v>
      </c>
      <c r="J10" s="4" t="s">
        <v>753</v>
      </c>
      <c r="K10" s="121"/>
      <c r="L10" s="4" t="s">
        <v>23</v>
      </c>
      <c r="M10" s="4" t="s">
        <v>843</v>
      </c>
      <c r="N10" s="4" t="s">
        <v>1029</v>
      </c>
      <c r="O10" s="4" t="s">
        <v>693</v>
      </c>
      <c r="P10" s="4" t="s">
        <v>589</v>
      </c>
      <c r="Q10" s="4" t="s">
        <v>753</v>
      </c>
      <c r="R10" s="4" t="s">
        <v>753</v>
      </c>
      <c r="S10" s="4" t="s">
        <v>753</v>
      </c>
      <c r="T10" s="4" t="s">
        <v>753</v>
      </c>
      <c r="U10" s="4" t="s">
        <v>753</v>
      </c>
      <c r="V10" s="121"/>
      <c r="W10" s="4" t="s">
        <v>23</v>
      </c>
      <c r="X10" s="4" t="s">
        <v>902</v>
      </c>
      <c r="Y10" s="4" t="s">
        <v>861</v>
      </c>
      <c r="Z10" s="4" t="s">
        <v>589</v>
      </c>
      <c r="AA10" s="4" t="s">
        <v>753</v>
      </c>
      <c r="AB10" s="4" t="s">
        <v>753</v>
      </c>
      <c r="AC10" s="4" t="s">
        <v>753</v>
      </c>
      <c r="AD10" s="4" t="s">
        <v>753</v>
      </c>
      <c r="AE10" s="4" t="s">
        <v>753</v>
      </c>
      <c r="AF10" s="4" t="s">
        <v>753</v>
      </c>
      <c r="AG10" s="121"/>
      <c r="AH10" s="4" t="s">
        <v>23</v>
      </c>
      <c r="AI10" s="4" t="s">
        <v>865</v>
      </c>
      <c r="AJ10" s="4" t="s">
        <v>1030</v>
      </c>
      <c r="AK10" s="4" t="s">
        <v>693</v>
      </c>
      <c r="AL10" s="4" t="s">
        <v>589</v>
      </c>
      <c r="AM10" s="4" t="s">
        <v>753</v>
      </c>
      <c r="AN10" s="4" t="s">
        <v>753</v>
      </c>
      <c r="AO10" s="4" t="s">
        <v>753</v>
      </c>
      <c r="AP10" s="4" t="s">
        <v>753</v>
      </c>
      <c r="AQ10" s="4" t="s">
        <v>753</v>
      </c>
      <c r="AR10" s="121"/>
      <c r="AS10" s="122"/>
      <c r="AT10" s="24" t="s">
        <v>48</v>
      </c>
      <c r="AU10" s="24" t="s">
        <v>48</v>
      </c>
      <c r="AV10" s="24" t="s">
        <v>39</v>
      </c>
      <c r="AW10" s="24" t="s">
        <v>48</v>
      </c>
      <c r="AX10" s="24" t="s">
        <v>39</v>
      </c>
      <c r="AY10" s="24" t="s">
        <v>39</v>
      </c>
      <c r="AZ10" s="24" t="s">
        <v>39</v>
      </c>
    </row>
    <row r="11" spans="1:52" ht="71.25" x14ac:dyDescent="0.25">
      <c r="A11" s="4" t="s">
        <v>476</v>
      </c>
      <c r="B11" s="4" t="s">
        <v>843</v>
      </c>
      <c r="C11" s="4" t="s">
        <v>1029</v>
      </c>
      <c r="D11" s="4" t="s">
        <v>693</v>
      </c>
      <c r="E11" s="4" t="s">
        <v>589</v>
      </c>
      <c r="F11" s="4" t="s">
        <v>753</v>
      </c>
      <c r="G11" s="4" t="s">
        <v>753</v>
      </c>
      <c r="H11" s="4" t="s">
        <v>753</v>
      </c>
      <c r="I11" s="4" t="s">
        <v>753</v>
      </c>
      <c r="J11" s="4" t="s">
        <v>753</v>
      </c>
      <c r="K11" s="121"/>
      <c r="L11" s="4" t="s">
        <v>476</v>
      </c>
      <c r="M11" s="4" t="s">
        <v>843</v>
      </c>
      <c r="N11" s="4" t="s">
        <v>1029</v>
      </c>
      <c r="O11" s="4" t="s">
        <v>693</v>
      </c>
      <c r="P11" s="4" t="s">
        <v>589</v>
      </c>
      <c r="Q11" s="4" t="s">
        <v>753</v>
      </c>
      <c r="R11" s="4" t="s">
        <v>753</v>
      </c>
      <c r="S11" s="4" t="s">
        <v>753</v>
      </c>
      <c r="T11" s="4" t="s">
        <v>753</v>
      </c>
      <c r="U11" s="4" t="s">
        <v>753</v>
      </c>
      <c r="V11" s="121"/>
      <c r="W11" s="4" t="s">
        <v>476</v>
      </c>
      <c r="X11" s="4" t="s">
        <v>902</v>
      </c>
      <c r="Y11" s="4" t="s">
        <v>589</v>
      </c>
      <c r="Z11" s="4" t="s">
        <v>753</v>
      </c>
      <c r="AA11" s="4" t="s">
        <v>753</v>
      </c>
      <c r="AB11" s="4" t="s">
        <v>753</v>
      </c>
      <c r="AC11" s="4" t="s">
        <v>753</v>
      </c>
      <c r="AD11" s="4" t="s">
        <v>753</v>
      </c>
      <c r="AE11" s="4" t="s">
        <v>753</v>
      </c>
      <c r="AF11" s="4" t="s">
        <v>753</v>
      </c>
      <c r="AG11" s="121"/>
      <c r="AH11" s="4" t="s">
        <v>476</v>
      </c>
      <c r="AI11" s="4" t="s">
        <v>865</v>
      </c>
      <c r="AJ11" s="4" t="s">
        <v>735</v>
      </c>
      <c r="AK11" s="4" t="s">
        <v>589</v>
      </c>
      <c r="AL11" s="4" t="s">
        <v>753</v>
      </c>
      <c r="AM11" s="4" t="s">
        <v>753</v>
      </c>
      <c r="AN11" s="4" t="s">
        <v>753</v>
      </c>
      <c r="AO11" s="4" t="s">
        <v>753</v>
      </c>
      <c r="AP11" s="4" t="s">
        <v>753</v>
      </c>
      <c r="AQ11" s="4" t="s">
        <v>753</v>
      </c>
      <c r="AR11" s="121"/>
      <c r="AS11" s="122"/>
      <c r="AT11" s="24" t="s">
        <v>48</v>
      </c>
      <c r="AU11" s="24" t="s">
        <v>48</v>
      </c>
      <c r="AV11" s="24" t="s">
        <v>39</v>
      </c>
      <c r="AW11" s="24" t="s">
        <v>48</v>
      </c>
      <c r="AX11" s="24" t="s">
        <v>39</v>
      </c>
      <c r="AY11" s="24" t="s">
        <v>39</v>
      </c>
      <c r="AZ11" s="24" t="s">
        <v>39</v>
      </c>
    </row>
    <row r="12" spans="1:52" ht="71.25" x14ac:dyDescent="0.25">
      <c r="A12" s="4" t="s">
        <v>671</v>
      </c>
      <c r="B12" s="4" t="s">
        <v>843</v>
      </c>
      <c r="C12" s="4" t="s">
        <v>1029</v>
      </c>
      <c r="D12" s="4" t="s">
        <v>717</v>
      </c>
      <c r="E12" s="4" t="s">
        <v>589</v>
      </c>
      <c r="F12" s="4" t="s">
        <v>753</v>
      </c>
      <c r="G12" s="4" t="s">
        <v>753</v>
      </c>
      <c r="H12" s="4" t="s">
        <v>753</v>
      </c>
      <c r="I12" s="4" t="s">
        <v>753</v>
      </c>
      <c r="J12" s="4" t="s">
        <v>753</v>
      </c>
      <c r="K12" s="121"/>
      <c r="L12" s="4" t="s">
        <v>671</v>
      </c>
      <c r="M12" s="4" t="s">
        <v>843</v>
      </c>
      <c r="N12" s="4" t="s">
        <v>1029</v>
      </c>
      <c r="O12" s="4" t="s">
        <v>693</v>
      </c>
      <c r="P12" s="4" t="s">
        <v>589</v>
      </c>
      <c r="Q12" s="4" t="s">
        <v>753</v>
      </c>
      <c r="R12" s="4" t="s">
        <v>753</v>
      </c>
      <c r="S12" s="4" t="s">
        <v>753</v>
      </c>
      <c r="T12" s="4" t="s">
        <v>753</v>
      </c>
      <c r="U12" s="4" t="s">
        <v>753</v>
      </c>
      <c r="V12" s="121"/>
      <c r="W12" s="4" t="s">
        <v>671</v>
      </c>
      <c r="X12" s="4" t="s">
        <v>902</v>
      </c>
      <c r="Y12" s="4" t="s">
        <v>589</v>
      </c>
      <c r="Z12" s="4" t="s">
        <v>753</v>
      </c>
      <c r="AA12" s="4" t="s">
        <v>753</v>
      </c>
      <c r="AB12" s="4" t="s">
        <v>753</v>
      </c>
      <c r="AC12" s="4" t="s">
        <v>753</v>
      </c>
      <c r="AD12" s="4" t="s">
        <v>753</v>
      </c>
      <c r="AE12" s="4" t="s">
        <v>753</v>
      </c>
      <c r="AF12" s="4" t="s">
        <v>753</v>
      </c>
      <c r="AG12" s="121"/>
      <c r="AH12" s="4" t="s">
        <v>671</v>
      </c>
      <c r="AI12" s="4" t="s">
        <v>865</v>
      </c>
      <c r="AJ12" s="4" t="s">
        <v>1030</v>
      </c>
      <c r="AK12" s="4" t="s">
        <v>693</v>
      </c>
      <c r="AL12" s="4" t="s">
        <v>589</v>
      </c>
      <c r="AM12" s="4" t="s">
        <v>753</v>
      </c>
      <c r="AN12" s="4" t="s">
        <v>753</v>
      </c>
      <c r="AO12" s="4" t="s">
        <v>753</v>
      </c>
      <c r="AP12" s="4" t="s">
        <v>753</v>
      </c>
      <c r="AQ12" s="4" t="s">
        <v>753</v>
      </c>
      <c r="AR12" s="121"/>
      <c r="AS12" s="122"/>
      <c r="AT12" s="24" t="s">
        <v>48</v>
      </c>
      <c r="AU12" s="24" t="s">
        <v>48</v>
      </c>
      <c r="AV12" s="24" t="s">
        <v>39</v>
      </c>
      <c r="AW12" s="24" t="s">
        <v>48</v>
      </c>
      <c r="AX12" s="24" t="s">
        <v>39</v>
      </c>
      <c r="AY12" s="24" t="s">
        <v>39</v>
      </c>
      <c r="AZ12" s="24" t="s">
        <v>39</v>
      </c>
    </row>
    <row r="13" spans="1:52" ht="42.75" x14ac:dyDescent="0.25">
      <c r="A13" s="4" t="s">
        <v>89</v>
      </c>
      <c r="B13" s="4" t="s">
        <v>723</v>
      </c>
      <c r="C13" s="4" t="s">
        <v>681</v>
      </c>
      <c r="D13" s="4" t="s">
        <v>589</v>
      </c>
      <c r="E13" s="4" t="s">
        <v>753</v>
      </c>
      <c r="F13" s="4" t="s">
        <v>753</v>
      </c>
      <c r="G13" s="4" t="s">
        <v>753</v>
      </c>
      <c r="H13" s="4" t="s">
        <v>753</v>
      </c>
      <c r="I13" s="4" t="s">
        <v>753</v>
      </c>
      <c r="J13" s="4" t="s">
        <v>753</v>
      </c>
      <c r="K13" s="121"/>
      <c r="L13" s="4" t="s">
        <v>89</v>
      </c>
      <c r="M13" s="4" t="s">
        <v>723</v>
      </c>
      <c r="N13" s="4" t="s">
        <v>681</v>
      </c>
      <c r="O13" s="4" t="s">
        <v>589</v>
      </c>
      <c r="P13" s="4" t="s">
        <v>753</v>
      </c>
      <c r="Q13" s="4" t="s">
        <v>753</v>
      </c>
      <c r="R13" s="4" t="s">
        <v>753</v>
      </c>
      <c r="S13" s="4" t="s">
        <v>753</v>
      </c>
      <c r="T13" s="4" t="s">
        <v>753</v>
      </c>
      <c r="U13" s="4" t="s">
        <v>753</v>
      </c>
      <c r="V13" s="121"/>
      <c r="W13" s="4" t="s">
        <v>89</v>
      </c>
      <c r="X13" s="4" t="s">
        <v>752</v>
      </c>
      <c r="Y13" s="4" t="s">
        <v>753</v>
      </c>
      <c r="Z13" s="4" t="s">
        <v>753</v>
      </c>
      <c r="AA13" s="4" t="s">
        <v>753</v>
      </c>
      <c r="AB13" s="4" t="s">
        <v>753</v>
      </c>
      <c r="AC13" s="4" t="s">
        <v>753</v>
      </c>
      <c r="AD13" s="4" t="s">
        <v>753</v>
      </c>
      <c r="AE13" s="4" t="s">
        <v>753</v>
      </c>
      <c r="AF13" s="4" t="s">
        <v>753</v>
      </c>
      <c r="AG13" s="121"/>
      <c r="AH13" s="4" t="s">
        <v>89</v>
      </c>
      <c r="AI13" s="4" t="s">
        <v>752</v>
      </c>
      <c r="AJ13" s="4" t="s">
        <v>753</v>
      </c>
      <c r="AK13" s="4" t="s">
        <v>753</v>
      </c>
      <c r="AL13" s="4" t="s">
        <v>753</v>
      </c>
      <c r="AM13" s="4" t="s">
        <v>753</v>
      </c>
      <c r="AN13" s="4" t="s">
        <v>753</v>
      </c>
      <c r="AO13" s="4" t="s">
        <v>753</v>
      </c>
      <c r="AP13" s="4" t="s">
        <v>753</v>
      </c>
      <c r="AQ13" s="4" t="s">
        <v>753</v>
      </c>
      <c r="AR13" s="121"/>
      <c r="AS13" s="122"/>
      <c r="AT13" s="24" t="s">
        <v>48</v>
      </c>
      <c r="AU13" s="24" t="s">
        <v>48</v>
      </c>
      <c r="AV13" s="24" t="s">
        <v>48</v>
      </c>
      <c r="AW13" s="24" t="s">
        <v>39</v>
      </c>
      <c r="AX13" s="24" t="s">
        <v>48</v>
      </c>
      <c r="AY13" s="24" t="s">
        <v>48</v>
      </c>
      <c r="AZ13" s="24" t="s">
        <v>39</v>
      </c>
    </row>
    <row r="14" spans="1:52" ht="85.5" x14ac:dyDescent="0.25">
      <c r="A14" s="4" t="s">
        <v>100</v>
      </c>
      <c r="B14" s="4" t="s">
        <v>857</v>
      </c>
      <c r="C14" s="4" t="s">
        <v>856</v>
      </c>
      <c r="D14" s="4" t="s">
        <v>1029</v>
      </c>
      <c r="E14" s="4" t="s">
        <v>589</v>
      </c>
      <c r="F14" s="4" t="s">
        <v>753</v>
      </c>
      <c r="G14" s="4" t="s">
        <v>753</v>
      </c>
      <c r="H14" s="4" t="s">
        <v>753</v>
      </c>
      <c r="I14" s="4" t="s">
        <v>753</v>
      </c>
      <c r="J14" s="4" t="s">
        <v>753</v>
      </c>
      <c r="K14" s="121"/>
      <c r="L14" s="4" t="s">
        <v>100</v>
      </c>
      <c r="M14" s="4" t="s">
        <v>857</v>
      </c>
      <c r="N14" s="4" t="s">
        <v>856</v>
      </c>
      <c r="O14" s="4" t="s">
        <v>1029</v>
      </c>
      <c r="P14" s="4" t="s">
        <v>589</v>
      </c>
      <c r="Q14" s="4" t="s">
        <v>753</v>
      </c>
      <c r="R14" s="4" t="s">
        <v>753</v>
      </c>
      <c r="S14" s="4" t="s">
        <v>753</v>
      </c>
      <c r="T14" s="4" t="s">
        <v>753</v>
      </c>
      <c r="U14" s="4" t="s">
        <v>753</v>
      </c>
      <c r="V14" s="121"/>
      <c r="W14" s="4" t="s">
        <v>100</v>
      </c>
      <c r="X14" s="4" t="s">
        <v>898</v>
      </c>
      <c r="Y14" s="4" t="s">
        <v>589</v>
      </c>
      <c r="Z14" s="4" t="s">
        <v>753</v>
      </c>
      <c r="AA14" s="4" t="s">
        <v>753</v>
      </c>
      <c r="AB14" s="4" t="s">
        <v>753</v>
      </c>
      <c r="AC14" s="4" t="s">
        <v>753</v>
      </c>
      <c r="AD14" s="4" t="s">
        <v>753</v>
      </c>
      <c r="AE14" s="4" t="s">
        <v>753</v>
      </c>
      <c r="AF14" s="4" t="s">
        <v>753</v>
      </c>
      <c r="AG14" s="121"/>
      <c r="AH14" s="4" t="s">
        <v>100</v>
      </c>
      <c r="AI14" s="4" t="s">
        <v>866</v>
      </c>
      <c r="AJ14" s="4" t="s">
        <v>1030</v>
      </c>
      <c r="AK14" s="4" t="s">
        <v>693</v>
      </c>
      <c r="AL14" s="4" t="s">
        <v>589</v>
      </c>
      <c r="AM14" s="4" t="s">
        <v>753</v>
      </c>
      <c r="AN14" s="4" t="s">
        <v>753</v>
      </c>
      <c r="AO14" s="4" t="s">
        <v>753</v>
      </c>
      <c r="AP14" s="4" t="s">
        <v>753</v>
      </c>
      <c r="AQ14" s="4" t="s">
        <v>753</v>
      </c>
      <c r="AR14" s="121"/>
      <c r="AS14" s="122"/>
      <c r="AT14" s="24" t="s">
        <v>48</v>
      </c>
      <c r="AU14" s="24" t="s">
        <v>48</v>
      </c>
      <c r="AV14" s="24" t="s">
        <v>39</v>
      </c>
      <c r="AW14" s="24" t="s">
        <v>48</v>
      </c>
      <c r="AX14" s="24" t="s">
        <v>39</v>
      </c>
      <c r="AY14" s="24" t="s">
        <v>39</v>
      </c>
      <c r="AZ14" s="24" t="s">
        <v>39</v>
      </c>
    </row>
    <row r="15" spans="1:52" ht="85.5" x14ac:dyDescent="0.25">
      <c r="A15" s="4" t="s">
        <v>101</v>
      </c>
      <c r="B15" s="4" t="s">
        <v>720</v>
      </c>
      <c r="C15" s="4" t="s">
        <v>683</v>
      </c>
      <c r="D15" s="4" t="s">
        <v>589</v>
      </c>
      <c r="E15" s="4" t="s">
        <v>753</v>
      </c>
      <c r="F15" s="4" t="s">
        <v>753</v>
      </c>
      <c r="G15" s="4" t="s">
        <v>753</v>
      </c>
      <c r="H15" s="4" t="s">
        <v>753</v>
      </c>
      <c r="I15" s="4" t="s">
        <v>753</v>
      </c>
      <c r="J15" s="4" t="s">
        <v>753</v>
      </c>
      <c r="K15" s="121"/>
      <c r="L15" s="4" t="s">
        <v>101</v>
      </c>
      <c r="M15" s="4" t="s">
        <v>682</v>
      </c>
      <c r="N15" s="4" t="s">
        <v>720</v>
      </c>
      <c r="O15" s="4" t="s">
        <v>683</v>
      </c>
      <c r="P15" s="4" t="s">
        <v>589</v>
      </c>
      <c r="Q15" s="4" t="s">
        <v>753</v>
      </c>
      <c r="R15" s="4" t="s">
        <v>753</v>
      </c>
      <c r="S15" s="4" t="s">
        <v>753</v>
      </c>
      <c r="T15" s="4" t="s">
        <v>753</v>
      </c>
      <c r="U15" s="4" t="s">
        <v>753</v>
      </c>
      <c r="V15" s="121"/>
      <c r="W15" s="4" t="s">
        <v>101</v>
      </c>
      <c r="X15" s="4" t="s">
        <v>881</v>
      </c>
      <c r="Y15" s="4" t="s">
        <v>887</v>
      </c>
      <c r="Z15" s="4" t="s">
        <v>589</v>
      </c>
      <c r="AA15" s="4" t="s">
        <v>753</v>
      </c>
      <c r="AB15" s="4" t="s">
        <v>753</v>
      </c>
      <c r="AC15" s="4" t="s">
        <v>753</v>
      </c>
      <c r="AD15" s="4" t="s">
        <v>753</v>
      </c>
      <c r="AE15" s="4" t="s">
        <v>753</v>
      </c>
      <c r="AF15" s="4" t="s">
        <v>753</v>
      </c>
      <c r="AG15" s="121"/>
      <c r="AH15" s="4" t="s">
        <v>101</v>
      </c>
      <c r="AI15" s="4" t="s">
        <v>882</v>
      </c>
      <c r="AJ15" s="4" t="s">
        <v>884</v>
      </c>
      <c r="AK15" s="4" t="s">
        <v>883</v>
      </c>
      <c r="AL15" s="4" t="s">
        <v>589</v>
      </c>
      <c r="AM15" s="4" t="s">
        <v>753</v>
      </c>
      <c r="AN15" s="4" t="s">
        <v>753</v>
      </c>
      <c r="AO15" s="4" t="s">
        <v>753</v>
      </c>
      <c r="AP15" s="4" t="s">
        <v>753</v>
      </c>
      <c r="AQ15" s="4" t="s">
        <v>753</v>
      </c>
      <c r="AR15" s="121"/>
      <c r="AS15" s="122"/>
      <c r="AT15" s="24" t="s">
        <v>39</v>
      </c>
      <c r="AU15" s="24" t="s">
        <v>39</v>
      </c>
      <c r="AV15" s="24" t="s">
        <v>48</v>
      </c>
      <c r="AW15" s="24" t="s">
        <v>48</v>
      </c>
      <c r="AX15" s="24" t="s">
        <v>48</v>
      </c>
      <c r="AY15" s="24" t="s">
        <v>48</v>
      </c>
      <c r="AZ15" s="24" t="s">
        <v>39</v>
      </c>
    </row>
    <row r="16" spans="1:52" ht="71.25" x14ac:dyDescent="0.25">
      <c r="A16" s="4" t="s">
        <v>88</v>
      </c>
      <c r="B16" s="4" t="s">
        <v>684</v>
      </c>
      <c r="C16" s="4" t="s">
        <v>590</v>
      </c>
      <c r="D16" s="4" t="s">
        <v>849</v>
      </c>
      <c r="E16" s="4" t="s">
        <v>724</v>
      </c>
      <c r="F16" s="4" t="s">
        <v>726</v>
      </c>
      <c r="G16" s="4" t="s">
        <v>589</v>
      </c>
      <c r="H16" s="4" t="s">
        <v>753</v>
      </c>
      <c r="I16" s="4" t="s">
        <v>753</v>
      </c>
      <c r="J16" s="4" t="s">
        <v>753</v>
      </c>
      <c r="K16" s="121"/>
      <c r="L16" s="4" t="s">
        <v>88</v>
      </c>
      <c r="M16" s="4" t="s">
        <v>684</v>
      </c>
      <c r="N16" s="4" t="s">
        <v>590</v>
      </c>
      <c r="O16" s="4" t="s">
        <v>849</v>
      </c>
      <c r="P16" s="4" t="s">
        <v>724</v>
      </c>
      <c r="Q16" s="4" t="s">
        <v>726</v>
      </c>
      <c r="R16" s="4" t="s">
        <v>685</v>
      </c>
      <c r="S16" s="4" t="s">
        <v>589</v>
      </c>
      <c r="T16" s="4" t="s">
        <v>753</v>
      </c>
      <c r="U16" s="4" t="s">
        <v>753</v>
      </c>
      <c r="V16" s="121"/>
      <c r="W16" s="4" t="s">
        <v>88</v>
      </c>
      <c r="X16" s="4" t="s">
        <v>752</v>
      </c>
      <c r="Y16" s="4" t="s">
        <v>753</v>
      </c>
      <c r="Z16" s="4" t="s">
        <v>753</v>
      </c>
      <c r="AA16" s="4" t="s">
        <v>753</v>
      </c>
      <c r="AB16" s="4" t="s">
        <v>753</v>
      </c>
      <c r="AC16" s="4" t="s">
        <v>753</v>
      </c>
      <c r="AD16" s="4" t="s">
        <v>753</v>
      </c>
      <c r="AE16" s="4" t="s">
        <v>753</v>
      </c>
      <c r="AF16" s="4" t="s">
        <v>753</v>
      </c>
      <c r="AG16" s="121"/>
      <c r="AH16" s="4" t="s">
        <v>88</v>
      </c>
      <c r="AI16" s="4" t="s">
        <v>752</v>
      </c>
      <c r="AJ16" s="4" t="s">
        <v>753</v>
      </c>
      <c r="AK16" s="4" t="s">
        <v>753</v>
      </c>
      <c r="AL16" s="4" t="s">
        <v>753</v>
      </c>
      <c r="AM16" s="4" t="s">
        <v>753</v>
      </c>
      <c r="AN16" s="4" t="s">
        <v>753</v>
      </c>
      <c r="AO16" s="4" t="s">
        <v>753</v>
      </c>
      <c r="AP16" s="4" t="s">
        <v>753</v>
      </c>
      <c r="AQ16" s="4" t="s">
        <v>753</v>
      </c>
      <c r="AR16" s="121"/>
      <c r="AS16" s="122"/>
      <c r="AT16" s="24" t="s">
        <v>39</v>
      </c>
      <c r="AU16" s="24" t="s">
        <v>39</v>
      </c>
      <c r="AV16" s="24" t="s">
        <v>48</v>
      </c>
      <c r="AW16" s="24" t="s">
        <v>48</v>
      </c>
      <c r="AX16" s="24" t="s">
        <v>48</v>
      </c>
      <c r="AY16" s="24" t="s">
        <v>48</v>
      </c>
      <c r="AZ16" s="24" t="s">
        <v>39</v>
      </c>
    </row>
    <row r="17" spans="1:52" ht="71.25" x14ac:dyDescent="0.25">
      <c r="A17" s="4" t="s">
        <v>102</v>
      </c>
      <c r="B17" s="4" t="s">
        <v>686</v>
      </c>
      <c r="C17" s="4" t="s">
        <v>589</v>
      </c>
      <c r="D17" s="4" t="s">
        <v>753</v>
      </c>
      <c r="E17" s="4" t="s">
        <v>753</v>
      </c>
      <c r="F17" s="4" t="s">
        <v>753</v>
      </c>
      <c r="G17" s="4" t="s">
        <v>753</v>
      </c>
      <c r="H17" s="4" t="s">
        <v>753</v>
      </c>
      <c r="I17" s="4" t="s">
        <v>753</v>
      </c>
      <c r="J17" s="4" t="s">
        <v>753</v>
      </c>
      <c r="K17" s="121"/>
      <c r="L17" s="4" t="s">
        <v>102</v>
      </c>
      <c r="M17" s="4" t="s">
        <v>686</v>
      </c>
      <c r="N17" s="4" t="s">
        <v>589</v>
      </c>
      <c r="O17" s="4" t="s">
        <v>753</v>
      </c>
      <c r="P17" s="4" t="s">
        <v>753</v>
      </c>
      <c r="Q17" s="4" t="s">
        <v>753</v>
      </c>
      <c r="R17" s="4" t="s">
        <v>753</v>
      </c>
      <c r="S17" s="4" t="s">
        <v>753</v>
      </c>
      <c r="T17" s="4" t="s">
        <v>753</v>
      </c>
      <c r="U17" s="4" t="s">
        <v>753</v>
      </c>
      <c r="V17" s="121"/>
      <c r="W17" s="4" t="s">
        <v>102</v>
      </c>
      <c r="X17" s="4" t="s">
        <v>752</v>
      </c>
      <c r="Y17" s="4" t="s">
        <v>753</v>
      </c>
      <c r="Z17" s="4" t="s">
        <v>753</v>
      </c>
      <c r="AA17" s="4" t="s">
        <v>753</v>
      </c>
      <c r="AB17" s="4" t="s">
        <v>753</v>
      </c>
      <c r="AC17" s="4" t="s">
        <v>753</v>
      </c>
      <c r="AD17" s="4" t="s">
        <v>753</v>
      </c>
      <c r="AE17" s="4" t="s">
        <v>753</v>
      </c>
      <c r="AF17" s="4" t="s">
        <v>753</v>
      </c>
      <c r="AG17" s="121"/>
      <c r="AH17" s="4" t="s">
        <v>102</v>
      </c>
      <c r="AI17" s="4" t="s">
        <v>736</v>
      </c>
      <c r="AJ17" s="4" t="s">
        <v>791</v>
      </c>
      <c r="AK17" s="4" t="s">
        <v>737</v>
      </c>
      <c r="AL17" s="24" t="s">
        <v>738</v>
      </c>
      <c r="AM17" s="4" t="s">
        <v>589</v>
      </c>
      <c r="AN17" s="4" t="s">
        <v>753</v>
      </c>
      <c r="AO17" s="4" t="s">
        <v>753</v>
      </c>
      <c r="AP17" s="4" t="s">
        <v>753</v>
      </c>
      <c r="AQ17" s="4" t="s">
        <v>753</v>
      </c>
      <c r="AR17" s="121"/>
      <c r="AS17" s="122"/>
      <c r="AT17" s="24" t="s">
        <v>39</v>
      </c>
      <c r="AU17" s="24" t="s">
        <v>39</v>
      </c>
      <c r="AV17" s="24" t="s">
        <v>48</v>
      </c>
      <c r="AW17" s="24" t="s">
        <v>48</v>
      </c>
      <c r="AX17" s="24" t="s">
        <v>48</v>
      </c>
      <c r="AY17" s="24" t="s">
        <v>48</v>
      </c>
      <c r="AZ17" s="24" t="s">
        <v>39</v>
      </c>
    </row>
    <row r="18" spans="1:52" ht="71.25" x14ac:dyDescent="0.25">
      <c r="A18" s="4" t="s">
        <v>90</v>
      </c>
      <c r="B18" s="4" t="s">
        <v>687</v>
      </c>
      <c r="C18" s="4" t="s">
        <v>721</v>
      </c>
      <c r="D18" s="4" t="s">
        <v>748</v>
      </c>
      <c r="E18" s="4" t="s">
        <v>885</v>
      </c>
      <c r="F18" s="4" t="s">
        <v>591</v>
      </c>
      <c r="G18" s="4" t="s">
        <v>753</v>
      </c>
      <c r="H18" s="4" t="s">
        <v>753</v>
      </c>
      <c r="I18" s="4" t="s">
        <v>753</v>
      </c>
      <c r="J18" s="4" t="s">
        <v>753</v>
      </c>
      <c r="K18" s="121"/>
      <c r="L18" s="4" t="s">
        <v>90</v>
      </c>
      <c r="M18" s="4" t="s">
        <v>687</v>
      </c>
      <c r="N18" s="4" t="s">
        <v>721</v>
      </c>
      <c r="O18" s="4" t="s">
        <v>748</v>
      </c>
      <c r="P18" s="4" t="s">
        <v>885</v>
      </c>
      <c r="Q18" s="4" t="s">
        <v>591</v>
      </c>
      <c r="R18" s="4" t="s">
        <v>753</v>
      </c>
      <c r="S18" s="4" t="s">
        <v>753</v>
      </c>
      <c r="T18" s="4" t="s">
        <v>753</v>
      </c>
      <c r="U18" s="4" t="s">
        <v>753</v>
      </c>
      <c r="V18" s="121"/>
      <c r="W18" s="4" t="s">
        <v>90</v>
      </c>
      <c r="X18" s="4" t="s">
        <v>752</v>
      </c>
      <c r="Y18" s="4" t="s">
        <v>753</v>
      </c>
      <c r="Z18" s="4" t="s">
        <v>753</v>
      </c>
      <c r="AA18" s="4" t="s">
        <v>753</v>
      </c>
      <c r="AB18" s="4" t="s">
        <v>753</v>
      </c>
      <c r="AC18" s="4" t="s">
        <v>753</v>
      </c>
      <c r="AD18" s="4" t="s">
        <v>753</v>
      </c>
      <c r="AE18" s="4" t="s">
        <v>753</v>
      </c>
      <c r="AF18" s="4" t="s">
        <v>753</v>
      </c>
      <c r="AG18" s="121"/>
      <c r="AH18" s="4" t="s">
        <v>90</v>
      </c>
      <c r="AI18" s="4" t="s">
        <v>752</v>
      </c>
      <c r="AJ18" s="4" t="s">
        <v>753</v>
      </c>
      <c r="AK18" s="4" t="s">
        <v>753</v>
      </c>
      <c r="AL18" s="4" t="s">
        <v>753</v>
      </c>
      <c r="AM18" s="4" t="s">
        <v>753</v>
      </c>
      <c r="AN18" s="4" t="s">
        <v>753</v>
      </c>
      <c r="AO18" s="4" t="s">
        <v>753</v>
      </c>
      <c r="AP18" s="4" t="s">
        <v>753</v>
      </c>
      <c r="AQ18" s="4" t="s">
        <v>753</v>
      </c>
      <c r="AR18" s="121"/>
      <c r="AS18" s="122"/>
      <c r="AT18" s="24" t="s">
        <v>39</v>
      </c>
      <c r="AU18" s="24" t="s">
        <v>39</v>
      </c>
      <c r="AV18" s="24" t="s">
        <v>48</v>
      </c>
      <c r="AW18" s="24" t="s">
        <v>48</v>
      </c>
      <c r="AX18" s="24" t="s">
        <v>48</v>
      </c>
      <c r="AY18" s="24" t="s">
        <v>48</v>
      </c>
      <c r="AZ18" s="24" t="s">
        <v>39</v>
      </c>
    </row>
    <row r="19" spans="1:52" ht="71.25" x14ac:dyDescent="0.25">
      <c r="A19" s="4" t="s">
        <v>97</v>
      </c>
      <c r="B19" s="4" t="s">
        <v>688</v>
      </c>
      <c r="C19" s="4" t="s">
        <v>722</v>
      </c>
      <c r="D19" s="4" t="s">
        <v>885</v>
      </c>
      <c r="E19" s="4" t="s">
        <v>589</v>
      </c>
      <c r="F19" s="4" t="s">
        <v>753</v>
      </c>
      <c r="G19" s="4" t="s">
        <v>753</v>
      </c>
      <c r="H19" s="4" t="s">
        <v>753</v>
      </c>
      <c r="I19" s="4" t="s">
        <v>753</v>
      </c>
      <c r="J19" s="4" t="s">
        <v>753</v>
      </c>
      <c r="K19" s="121"/>
      <c r="L19" s="4" t="s">
        <v>97</v>
      </c>
      <c r="M19" s="4" t="s">
        <v>750</v>
      </c>
      <c r="N19" s="4" t="s">
        <v>722</v>
      </c>
      <c r="O19" s="4" t="s">
        <v>689</v>
      </c>
      <c r="P19" s="4" t="s">
        <v>885</v>
      </c>
      <c r="Q19" s="4" t="s">
        <v>589</v>
      </c>
      <c r="R19" s="4" t="s">
        <v>753</v>
      </c>
      <c r="S19" s="4" t="s">
        <v>753</v>
      </c>
      <c r="T19" s="4" t="s">
        <v>753</v>
      </c>
      <c r="U19" s="4" t="s">
        <v>753</v>
      </c>
      <c r="V19" s="121"/>
      <c r="W19" s="4" t="s">
        <v>97</v>
      </c>
      <c r="X19" s="4" t="s">
        <v>903</v>
      </c>
      <c r="Y19" s="4" t="s">
        <v>589</v>
      </c>
      <c r="Z19" s="4" t="s">
        <v>753</v>
      </c>
      <c r="AA19" s="4" t="s">
        <v>753</v>
      </c>
      <c r="AB19" s="4" t="s">
        <v>753</v>
      </c>
      <c r="AC19" s="4" t="s">
        <v>753</v>
      </c>
      <c r="AD19" s="4" t="s">
        <v>753</v>
      </c>
      <c r="AE19" s="4" t="s">
        <v>753</v>
      </c>
      <c r="AF19" s="4" t="s">
        <v>753</v>
      </c>
      <c r="AG19" s="121"/>
      <c r="AH19" s="4" t="s">
        <v>97</v>
      </c>
      <c r="AI19" s="4" t="s">
        <v>872</v>
      </c>
      <c r="AJ19" s="4" t="s">
        <v>729</v>
      </c>
      <c r="AK19" s="4" t="s">
        <v>589</v>
      </c>
      <c r="AL19" s="4" t="s">
        <v>753</v>
      </c>
      <c r="AM19" s="4" t="s">
        <v>753</v>
      </c>
      <c r="AN19" s="4" t="s">
        <v>753</v>
      </c>
      <c r="AO19" s="4" t="s">
        <v>753</v>
      </c>
      <c r="AP19" s="4" t="s">
        <v>753</v>
      </c>
      <c r="AQ19" s="4" t="s">
        <v>753</v>
      </c>
      <c r="AR19" s="121"/>
      <c r="AS19" s="122"/>
      <c r="AT19" s="24" t="s">
        <v>48</v>
      </c>
      <c r="AU19" s="24" t="s">
        <v>48</v>
      </c>
      <c r="AV19" s="24" t="s">
        <v>39</v>
      </c>
      <c r="AW19" s="24" t="s">
        <v>39</v>
      </c>
      <c r="AX19" s="24" t="s">
        <v>39</v>
      </c>
      <c r="AY19" s="24" t="s">
        <v>39</v>
      </c>
      <c r="AZ19" s="24" t="s">
        <v>39</v>
      </c>
    </row>
    <row r="20" spans="1:52" ht="71.25" x14ac:dyDescent="0.25">
      <c r="A20" s="4" t="s">
        <v>103</v>
      </c>
      <c r="B20" s="4" t="s">
        <v>847</v>
      </c>
      <c r="C20" s="4" t="s">
        <v>1030</v>
      </c>
      <c r="D20" s="4" t="s">
        <v>679</v>
      </c>
      <c r="E20" s="4" t="s">
        <v>589</v>
      </c>
      <c r="F20" s="4" t="s">
        <v>753</v>
      </c>
      <c r="G20" s="4" t="s">
        <v>753</v>
      </c>
      <c r="H20" s="4" t="s">
        <v>753</v>
      </c>
      <c r="I20" s="4" t="s">
        <v>753</v>
      </c>
      <c r="J20" s="4" t="s">
        <v>753</v>
      </c>
      <c r="K20" s="122"/>
      <c r="L20" s="4" t="s">
        <v>103</v>
      </c>
      <c r="M20" s="4" t="s">
        <v>847</v>
      </c>
      <c r="N20" s="4" t="s">
        <v>1030</v>
      </c>
      <c r="O20" s="4" t="s">
        <v>679</v>
      </c>
      <c r="P20" s="4" t="s">
        <v>589</v>
      </c>
      <c r="Q20" s="4" t="s">
        <v>753</v>
      </c>
      <c r="R20" s="4" t="s">
        <v>753</v>
      </c>
      <c r="S20" s="4" t="s">
        <v>753</v>
      </c>
      <c r="T20" s="4" t="s">
        <v>753</v>
      </c>
      <c r="U20" s="4" t="s">
        <v>753</v>
      </c>
      <c r="V20" s="122"/>
      <c r="W20" s="4" t="s">
        <v>103</v>
      </c>
      <c r="X20" s="4" t="s">
        <v>904</v>
      </c>
      <c r="Y20" s="4" t="s">
        <v>589</v>
      </c>
      <c r="Z20" s="4" t="s">
        <v>753</v>
      </c>
      <c r="AA20" s="4" t="s">
        <v>753</v>
      </c>
      <c r="AB20" s="4" t="s">
        <v>753</v>
      </c>
      <c r="AC20" s="4" t="s">
        <v>753</v>
      </c>
      <c r="AD20" s="4" t="s">
        <v>753</v>
      </c>
      <c r="AE20" s="4" t="s">
        <v>753</v>
      </c>
      <c r="AF20" s="4" t="s">
        <v>753</v>
      </c>
      <c r="AG20" s="122"/>
      <c r="AH20" s="4" t="s">
        <v>103</v>
      </c>
      <c r="AI20" s="4" t="s">
        <v>867</v>
      </c>
      <c r="AJ20" s="4" t="s">
        <v>739</v>
      </c>
      <c r="AK20" s="4" t="s">
        <v>589</v>
      </c>
      <c r="AL20" s="4" t="s">
        <v>753</v>
      </c>
      <c r="AM20" s="4" t="s">
        <v>753</v>
      </c>
      <c r="AN20" s="4" t="s">
        <v>753</v>
      </c>
      <c r="AO20" s="4" t="s">
        <v>753</v>
      </c>
      <c r="AP20" s="4" t="s">
        <v>753</v>
      </c>
      <c r="AQ20" s="4" t="s">
        <v>753</v>
      </c>
      <c r="AR20" s="122"/>
      <c r="AS20" s="122"/>
      <c r="AT20" s="24" t="s">
        <v>48</v>
      </c>
      <c r="AU20" s="24" t="s">
        <v>48</v>
      </c>
      <c r="AV20" s="24" t="s">
        <v>39</v>
      </c>
      <c r="AW20" s="24" t="s">
        <v>48</v>
      </c>
      <c r="AX20" s="24" t="s">
        <v>39</v>
      </c>
      <c r="AY20" s="24" t="s">
        <v>39</v>
      </c>
      <c r="AZ20" s="24" t="s">
        <v>39</v>
      </c>
    </row>
    <row r="21" spans="1:52" ht="114" x14ac:dyDescent="0.25">
      <c r="A21" s="4" t="s">
        <v>104</v>
      </c>
      <c r="B21" s="4" t="s">
        <v>852</v>
      </c>
      <c r="C21" s="4" t="s">
        <v>853</v>
      </c>
      <c r="D21" s="4" t="s">
        <v>854</v>
      </c>
      <c r="E21" s="4" t="s">
        <v>880</v>
      </c>
      <c r="F21" s="4" t="s">
        <v>690</v>
      </c>
      <c r="G21" s="265" t="s">
        <v>702</v>
      </c>
      <c r="H21" s="4" t="s">
        <v>691</v>
      </c>
      <c r="I21" s="4" t="s">
        <v>592</v>
      </c>
      <c r="J21" s="4" t="s">
        <v>753</v>
      </c>
      <c r="K21" s="122"/>
      <c r="L21" s="4" t="s">
        <v>104</v>
      </c>
      <c r="M21" s="4" t="s">
        <v>852</v>
      </c>
      <c r="N21" s="4" t="s">
        <v>853</v>
      </c>
      <c r="O21" s="4" t="s">
        <v>854</v>
      </c>
      <c r="P21" s="4" t="s">
        <v>689</v>
      </c>
      <c r="Q21" s="4" t="s">
        <v>880</v>
      </c>
      <c r="R21" s="4" t="s">
        <v>690</v>
      </c>
      <c r="S21" s="265" t="s">
        <v>702</v>
      </c>
      <c r="T21" s="4" t="s">
        <v>691</v>
      </c>
      <c r="U21" s="4" t="s">
        <v>592</v>
      </c>
      <c r="V21" s="122"/>
      <c r="W21" s="4" t="s">
        <v>104</v>
      </c>
      <c r="X21" s="4" t="s">
        <v>752</v>
      </c>
      <c r="Y21" s="4" t="s">
        <v>753</v>
      </c>
      <c r="Z21" s="4" t="s">
        <v>753</v>
      </c>
      <c r="AA21" s="4" t="s">
        <v>753</v>
      </c>
      <c r="AB21" s="4" t="s">
        <v>753</v>
      </c>
      <c r="AC21" s="4" t="s">
        <v>753</v>
      </c>
      <c r="AD21" s="4" t="s">
        <v>753</v>
      </c>
      <c r="AE21" s="4" t="s">
        <v>753</v>
      </c>
      <c r="AF21" s="4" t="s">
        <v>753</v>
      </c>
      <c r="AG21" s="122"/>
      <c r="AH21" s="4" t="s">
        <v>104</v>
      </c>
      <c r="AI21" s="4" t="s">
        <v>752</v>
      </c>
      <c r="AJ21" s="4" t="s">
        <v>753</v>
      </c>
      <c r="AK21" s="4" t="s">
        <v>753</v>
      </c>
      <c r="AL21" s="4" t="s">
        <v>753</v>
      </c>
      <c r="AM21" s="4" t="s">
        <v>753</v>
      </c>
      <c r="AN21" s="4" t="s">
        <v>753</v>
      </c>
      <c r="AO21" s="4" t="s">
        <v>753</v>
      </c>
      <c r="AP21" s="4" t="s">
        <v>753</v>
      </c>
      <c r="AQ21" s="4" t="s">
        <v>753</v>
      </c>
      <c r="AR21" s="122"/>
      <c r="AS21" s="122"/>
      <c r="AT21" s="24" t="s">
        <v>39</v>
      </c>
      <c r="AU21" s="24" t="s">
        <v>39</v>
      </c>
      <c r="AV21" s="24" t="s">
        <v>48</v>
      </c>
      <c r="AW21" s="24" t="s">
        <v>48</v>
      </c>
      <c r="AX21" s="24" t="s">
        <v>48</v>
      </c>
      <c r="AY21" s="24" t="s">
        <v>48</v>
      </c>
      <c r="AZ21" s="24" t="s">
        <v>39</v>
      </c>
    </row>
    <row r="22" spans="1:52" ht="71.25" x14ac:dyDescent="0.25">
      <c r="A22" s="4" t="s">
        <v>93</v>
      </c>
      <c r="B22" s="4" t="s">
        <v>692</v>
      </c>
      <c r="C22" s="4" t="s">
        <v>1029</v>
      </c>
      <c r="D22" s="4" t="s">
        <v>693</v>
      </c>
      <c r="E22" s="4" t="s">
        <v>694</v>
      </c>
      <c r="F22" s="4" t="s">
        <v>589</v>
      </c>
      <c r="G22" s="4" t="s">
        <v>753</v>
      </c>
      <c r="H22" s="4" t="s">
        <v>753</v>
      </c>
      <c r="I22" s="4" t="s">
        <v>753</v>
      </c>
      <c r="J22" s="4" t="s">
        <v>753</v>
      </c>
      <c r="K22" s="121"/>
      <c r="L22" s="4" t="s">
        <v>93</v>
      </c>
      <c r="M22" s="4" t="s">
        <v>692</v>
      </c>
      <c r="N22" s="4" t="s">
        <v>1029</v>
      </c>
      <c r="O22" s="4" t="s">
        <v>693</v>
      </c>
      <c r="P22" s="4" t="s">
        <v>694</v>
      </c>
      <c r="Q22" s="4" t="s">
        <v>589</v>
      </c>
      <c r="R22" s="4" t="s">
        <v>753</v>
      </c>
      <c r="S22" s="4" t="s">
        <v>753</v>
      </c>
      <c r="T22" s="4" t="s">
        <v>753</v>
      </c>
      <c r="U22" s="4" t="s">
        <v>753</v>
      </c>
      <c r="V22" s="121"/>
      <c r="W22" s="4" t="s">
        <v>93</v>
      </c>
      <c r="X22" s="4" t="s">
        <v>752</v>
      </c>
      <c r="Y22" s="4" t="s">
        <v>753</v>
      </c>
      <c r="Z22" s="4" t="s">
        <v>753</v>
      </c>
      <c r="AA22" s="4" t="s">
        <v>753</v>
      </c>
      <c r="AB22" s="4" t="s">
        <v>753</v>
      </c>
      <c r="AC22" s="4" t="s">
        <v>753</v>
      </c>
      <c r="AD22" s="4" t="s">
        <v>753</v>
      </c>
      <c r="AE22" s="4" t="s">
        <v>753</v>
      </c>
      <c r="AF22" s="4" t="s">
        <v>753</v>
      </c>
      <c r="AG22" s="121"/>
      <c r="AH22" s="4" t="s">
        <v>93</v>
      </c>
      <c r="AI22" s="4" t="s">
        <v>888</v>
      </c>
      <c r="AJ22" s="4" t="s">
        <v>889</v>
      </c>
      <c r="AK22" s="4" t="s">
        <v>589</v>
      </c>
      <c r="AL22" s="4" t="s">
        <v>753</v>
      </c>
      <c r="AM22" s="4" t="s">
        <v>753</v>
      </c>
      <c r="AN22" s="4" t="s">
        <v>753</v>
      </c>
      <c r="AO22" s="4" t="s">
        <v>753</v>
      </c>
      <c r="AP22" s="4" t="s">
        <v>753</v>
      </c>
      <c r="AQ22" s="4" t="s">
        <v>753</v>
      </c>
      <c r="AR22" s="121"/>
      <c r="AS22" s="122"/>
      <c r="AT22" s="24" t="s">
        <v>48</v>
      </c>
      <c r="AU22" s="24" t="s">
        <v>48</v>
      </c>
      <c r="AV22" s="24" t="s">
        <v>39</v>
      </c>
      <c r="AW22" s="24" t="s">
        <v>48</v>
      </c>
      <c r="AX22" s="24" t="s">
        <v>39</v>
      </c>
      <c r="AY22" s="24" t="s">
        <v>39</v>
      </c>
      <c r="AZ22" s="24" t="s">
        <v>39</v>
      </c>
    </row>
    <row r="23" spans="1:52" ht="71.25" x14ac:dyDescent="0.25">
      <c r="A23" s="4" t="s">
        <v>24</v>
      </c>
      <c r="B23" s="4" t="s">
        <v>848</v>
      </c>
      <c r="C23" s="4" t="s">
        <v>695</v>
      </c>
      <c r="D23" s="4" t="s">
        <v>925</v>
      </c>
      <c r="E23" s="4" t="s">
        <v>891</v>
      </c>
      <c r="F23" s="4" t="s">
        <v>862</v>
      </c>
      <c r="G23" s="4" t="s">
        <v>696</v>
      </c>
      <c r="H23" s="4" t="s">
        <v>589</v>
      </c>
      <c r="I23" s="4" t="s">
        <v>753</v>
      </c>
      <c r="J23" s="4" t="s">
        <v>753</v>
      </c>
      <c r="K23" s="121"/>
      <c r="L23" s="4" t="s">
        <v>24</v>
      </c>
      <c r="M23" s="4" t="s">
        <v>848</v>
      </c>
      <c r="N23" s="4" t="s">
        <v>695</v>
      </c>
      <c r="O23" s="4" t="s">
        <v>925</v>
      </c>
      <c r="P23" s="4" t="s">
        <v>891</v>
      </c>
      <c r="Q23" s="4" t="s">
        <v>862</v>
      </c>
      <c r="R23" s="4" t="s">
        <v>696</v>
      </c>
      <c r="S23" s="4" t="s">
        <v>589</v>
      </c>
      <c r="T23" s="4" t="s">
        <v>753</v>
      </c>
      <c r="U23" s="4" t="s">
        <v>753</v>
      </c>
      <c r="V23" s="121"/>
      <c r="W23" s="4" t="s">
        <v>24</v>
      </c>
      <c r="X23" s="4" t="s">
        <v>873</v>
      </c>
      <c r="Y23" s="4" t="s">
        <v>892</v>
      </c>
      <c r="Z23" s="4" t="s">
        <v>891</v>
      </c>
      <c r="AA23" s="4" t="s">
        <v>890</v>
      </c>
      <c r="AB23" s="4" t="s">
        <v>589</v>
      </c>
      <c r="AC23" s="4" t="s">
        <v>753</v>
      </c>
      <c r="AD23" s="4" t="s">
        <v>753</v>
      </c>
      <c r="AE23" s="4" t="s">
        <v>753</v>
      </c>
      <c r="AF23" s="4" t="s">
        <v>753</v>
      </c>
      <c r="AG23" s="121"/>
      <c r="AH23" s="4" t="s">
        <v>24</v>
      </c>
      <c r="AI23" s="4" t="s">
        <v>752</v>
      </c>
      <c r="AJ23" s="4" t="s">
        <v>753</v>
      </c>
      <c r="AK23" s="4" t="s">
        <v>753</v>
      </c>
      <c r="AL23" s="4" t="s">
        <v>753</v>
      </c>
      <c r="AM23" s="4" t="s">
        <v>753</v>
      </c>
      <c r="AN23" s="4" t="s">
        <v>753</v>
      </c>
      <c r="AO23" s="4" t="s">
        <v>753</v>
      </c>
      <c r="AP23" s="4" t="s">
        <v>753</v>
      </c>
      <c r="AQ23" s="4" t="s">
        <v>753</v>
      </c>
      <c r="AR23" s="121"/>
      <c r="AS23" s="122"/>
      <c r="AT23" s="24" t="s">
        <v>39</v>
      </c>
      <c r="AU23" s="24" t="s">
        <v>39</v>
      </c>
      <c r="AV23" s="24" t="s">
        <v>48</v>
      </c>
      <c r="AW23" s="24" t="s">
        <v>48</v>
      </c>
      <c r="AX23" s="24" t="s">
        <v>48</v>
      </c>
      <c r="AY23" s="24" t="s">
        <v>48</v>
      </c>
      <c r="AZ23" s="24" t="s">
        <v>39</v>
      </c>
    </row>
    <row r="24" spans="1:52" ht="114" x14ac:dyDescent="0.25">
      <c r="A24" s="4" t="s">
        <v>105</v>
      </c>
      <c r="B24" s="4" t="s">
        <v>852</v>
      </c>
      <c r="C24" s="4" t="s">
        <v>853</v>
      </c>
      <c r="D24" s="4" t="s">
        <v>854</v>
      </c>
      <c r="E24" s="4" t="s">
        <v>880</v>
      </c>
      <c r="F24" s="4" t="s">
        <v>697</v>
      </c>
      <c r="G24" s="4" t="s">
        <v>698</v>
      </c>
      <c r="H24" s="4" t="s">
        <v>592</v>
      </c>
      <c r="I24" s="4" t="s">
        <v>753</v>
      </c>
      <c r="J24" s="4" t="s">
        <v>753</v>
      </c>
      <c r="K24" s="122"/>
      <c r="L24" s="4" t="s">
        <v>105</v>
      </c>
      <c r="M24" s="4" t="s">
        <v>852</v>
      </c>
      <c r="N24" s="4" t="s">
        <v>853</v>
      </c>
      <c r="O24" s="4" t="s">
        <v>854</v>
      </c>
      <c r="P24" s="4" t="s">
        <v>689</v>
      </c>
      <c r="Q24" s="4" t="s">
        <v>880</v>
      </c>
      <c r="R24" s="4" t="s">
        <v>697</v>
      </c>
      <c r="S24" s="4" t="s">
        <v>698</v>
      </c>
      <c r="T24" s="4" t="s">
        <v>592</v>
      </c>
      <c r="U24" s="4" t="s">
        <v>753</v>
      </c>
      <c r="V24" s="122"/>
      <c r="W24" s="4" t="s">
        <v>105</v>
      </c>
      <c r="X24" s="4" t="s">
        <v>752</v>
      </c>
      <c r="Y24" s="4" t="s">
        <v>753</v>
      </c>
      <c r="Z24" s="4" t="s">
        <v>753</v>
      </c>
      <c r="AA24" s="4" t="s">
        <v>753</v>
      </c>
      <c r="AB24" s="4" t="s">
        <v>753</v>
      </c>
      <c r="AC24" s="4" t="s">
        <v>753</v>
      </c>
      <c r="AD24" s="4" t="s">
        <v>753</v>
      </c>
      <c r="AE24" s="4" t="s">
        <v>753</v>
      </c>
      <c r="AF24" s="4" t="s">
        <v>753</v>
      </c>
      <c r="AG24" s="122"/>
      <c r="AH24" s="4" t="s">
        <v>105</v>
      </c>
      <c r="AI24" s="4" t="s">
        <v>752</v>
      </c>
      <c r="AJ24" s="4" t="s">
        <v>753</v>
      </c>
      <c r="AK24" s="4" t="s">
        <v>753</v>
      </c>
      <c r="AL24" s="4" t="s">
        <v>753</v>
      </c>
      <c r="AM24" s="4" t="s">
        <v>753</v>
      </c>
      <c r="AN24" s="4" t="s">
        <v>753</v>
      </c>
      <c r="AO24" s="4" t="s">
        <v>753</v>
      </c>
      <c r="AP24" s="4" t="s">
        <v>753</v>
      </c>
      <c r="AQ24" s="4" t="s">
        <v>753</v>
      </c>
      <c r="AR24" s="122"/>
      <c r="AS24" s="122"/>
      <c r="AT24" s="24" t="s">
        <v>39</v>
      </c>
      <c r="AU24" s="24" t="s">
        <v>39</v>
      </c>
      <c r="AV24" s="24" t="s">
        <v>48</v>
      </c>
      <c r="AW24" s="24" t="s">
        <v>48</v>
      </c>
      <c r="AX24" s="24" t="s">
        <v>48</v>
      </c>
      <c r="AY24" s="24" t="s">
        <v>48</v>
      </c>
      <c r="AZ24" s="24" t="s">
        <v>39</v>
      </c>
    </row>
    <row r="25" spans="1:52" ht="85.5" x14ac:dyDescent="0.25">
      <c r="A25" s="4" t="s">
        <v>106</v>
      </c>
      <c r="B25" s="4" t="s">
        <v>858</v>
      </c>
      <c r="C25" s="4" t="s">
        <v>896</v>
      </c>
      <c r="D25" s="4" t="s">
        <v>699</v>
      </c>
      <c r="E25" s="4" t="s">
        <v>589</v>
      </c>
      <c r="F25" s="4" t="s">
        <v>753</v>
      </c>
      <c r="G25" s="4" t="s">
        <v>753</v>
      </c>
      <c r="H25" s="4" t="s">
        <v>753</v>
      </c>
      <c r="I25" s="4" t="s">
        <v>753</v>
      </c>
      <c r="J25" s="4" t="s">
        <v>753</v>
      </c>
      <c r="K25" s="121"/>
      <c r="L25" s="4" t="s">
        <v>106</v>
      </c>
      <c r="M25" s="4" t="s">
        <v>858</v>
      </c>
      <c r="N25" s="4" t="s">
        <v>896</v>
      </c>
      <c r="O25" s="4" t="s">
        <v>699</v>
      </c>
      <c r="P25" s="4" t="s">
        <v>589</v>
      </c>
      <c r="Q25" s="4" t="s">
        <v>753</v>
      </c>
      <c r="R25" s="4" t="s">
        <v>753</v>
      </c>
      <c r="S25" s="4" t="s">
        <v>753</v>
      </c>
      <c r="T25" s="4" t="s">
        <v>753</v>
      </c>
      <c r="U25" s="4" t="s">
        <v>753</v>
      </c>
      <c r="V25" s="121"/>
      <c r="W25" s="4" t="s">
        <v>106</v>
      </c>
      <c r="X25" s="4" t="s">
        <v>863</v>
      </c>
      <c r="Y25" s="4" t="s">
        <v>589</v>
      </c>
      <c r="Z25" s="4" t="s">
        <v>753</v>
      </c>
      <c r="AA25" s="4" t="s">
        <v>753</v>
      </c>
      <c r="AB25" s="4" t="s">
        <v>753</v>
      </c>
      <c r="AC25" s="4" t="s">
        <v>753</v>
      </c>
      <c r="AD25" s="4" t="s">
        <v>753</v>
      </c>
      <c r="AE25" s="4" t="s">
        <v>753</v>
      </c>
      <c r="AF25" s="4" t="s">
        <v>753</v>
      </c>
      <c r="AG25" s="121"/>
      <c r="AH25" s="4" t="s">
        <v>106</v>
      </c>
      <c r="AI25" s="4" t="s">
        <v>895</v>
      </c>
      <c r="AJ25" s="4" t="s">
        <v>740</v>
      </c>
      <c r="AK25" s="4" t="s">
        <v>741</v>
      </c>
      <c r="AL25" s="4" t="s">
        <v>589</v>
      </c>
      <c r="AM25" s="4" t="s">
        <v>753</v>
      </c>
      <c r="AN25" s="4" t="s">
        <v>753</v>
      </c>
      <c r="AO25" s="4" t="s">
        <v>753</v>
      </c>
      <c r="AP25" s="4" t="s">
        <v>753</v>
      </c>
      <c r="AQ25" s="4" t="s">
        <v>753</v>
      </c>
      <c r="AR25" s="121"/>
      <c r="AS25" s="122"/>
      <c r="AT25" s="24" t="s">
        <v>48</v>
      </c>
      <c r="AU25" s="24" t="s">
        <v>48</v>
      </c>
      <c r="AV25" s="24" t="s">
        <v>39</v>
      </c>
      <c r="AW25" s="24" t="s">
        <v>48</v>
      </c>
      <c r="AX25" s="24" t="s">
        <v>48</v>
      </c>
      <c r="AY25" s="24" t="s">
        <v>39</v>
      </c>
      <c r="AZ25" s="24" t="s">
        <v>39</v>
      </c>
    </row>
    <row r="26" spans="1:52" ht="71.25" x14ac:dyDescent="0.25">
      <c r="A26" s="4" t="s">
        <v>114</v>
      </c>
      <c r="B26" s="4" t="s">
        <v>700</v>
      </c>
      <c r="C26" s="4" t="s">
        <v>701</v>
      </c>
      <c r="D26" s="4" t="s">
        <v>589</v>
      </c>
      <c r="E26" s="4" t="s">
        <v>753</v>
      </c>
      <c r="F26" s="4" t="s">
        <v>753</v>
      </c>
      <c r="G26" s="4" t="s">
        <v>753</v>
      </c>
      <c r="H26" s="4" t="s">
        <v>753</v>
      </c>
      <c r="I26" s="4" t="s">
        <v>753</v>
      </c>
      <c r="J26" s="4" t="s">
        <v>753</v>
      </c>
      <c r="K26" s="121"/>
      <c r="L26" s="4" t="s">
        <v>114</v>
      </c>
      <c r="M26" s="4" t="s">
        <v>700</v>
      </c>
      <c r="N26" s="4" t="s">
        <v>689</v>
      </c>
      <c r="O26" s="4" t="s">
        <v>701</v>
      </c>
      <c r="P26" s="4" t="s">
        <v>589</v>
      </c>
      <c r="Q26" s="4" t="s">
        <v>753</v>
      </c>
      <c r="R26" s="4" t="s">
        <v>753</v>
      </c>
      <c r="S26" s="4" t="s">
        <v>753</v>
      </c>
      <c r="T26" s="4" t="s">
        <v>753</v>
      </c>
      <c r="U26" s="4" t="s">
        <v>753</v>
      </c>
      <c r="V26" s="121"/>
      <c r="W26" s="4" t="s">
        <v>114</v>
      </c>
      <c r="X26" s="4" t="s">
        <v>752</v>
      </c>
      <c r="Y26" s="4" t="s">
        <v>753</v>
      </c>
      <c r="Z26" s="4" t="s">
        <v>753</v>
      </c>
      <c r="AA26" s="4" t="s">
        <v>753</v>
      </c>
      <c r="AB26" s="4" t="s">
        <v>753</v>
      </c>
      <c r="AC26" s="4" t="s">
        <v>753</v>
      </c>
      <c r="AD26" s="4" t="s">
        <v>753</v>
      </c>
      <c r="AE26" s="4" t="s">
        <v>753</v>
      </c>
      <c r="AF26" s="4" t="s">
        <v>753</v>
      </c>
      <c r="AG26" s="121"/>
      <c r="AH26" s="4" t="s">
        <v>114</v>
      </c>
      <c r="AI26" s="4" t="s">
        <v>752</v>
      </c>
      <c r="AJ26" s="4" t="s">
        <v>753</v>
      </c>
      <c r="AK26" s="4" t="s">
        <v>753</v>
      </c>
      <c r="AL26" s="4" t="s">
        <v>753</v>
      </c>
      <c r="AM26" s="4" t="s">
        <v>753</v>
      </c>
      <c r="AN26" s="4" t="s">
        <v>753</v>
      </c>
      <c r="AO26" s="4" t="s">
        <v>753</v>
      </c>
      <c r="AP26" s="4" t="s">
        <v>753</v>
      </c>
      <c r="AQ26" s="4" t="s">
        <v>753</v>
      </c>
      <c r="AR26" s="121"/>
      <c r="AS26" s="122"/>
      <c r="AT26" s="24" t="s">
        <v>39</v>
      </c>
      <c r="AU26" s="24" t="s">
        <v>39</v>
      </c>
      <c r="AV26" s="24" t="s">
        <v>48</v>
      </c>
      <c r="AW26" s="24" t="s">
        <v>48</v>
      </c>
      <c r="AX26" s="24" t="s">
        <v>48</v>
      </c>
      <c r="AY26" s="24" t="s">
        <v>48</v>
      </c>
      <c r="AZ26" s="24" t="s">
        <v>39</v>
      </c>
    </row>
    <row r="27" spans="1:52" ht="71.25" x14ac:dyDescent="0.25">
      <c r="A27" s="4" t="s">
        <v>92</v>
      </c>
      <c r="B27" s="4" t="s">
        <v>843</v>
      </c>
      <c r="C27" s="4" t="s">
        <v>1029</v>
      </c>
      <c r="D27" s="4" t="s">
        <v>693</v>
      </c>
      <c r="E27" s="4" t="s">
        <v>589</v>
      </c>
      <c r="F27" s="4" t="s">
        <v>753</v>
      </c>
      <c r="G27" s="4" t="s">
        <v>753</v>
      </c>
      <c r="H27" s="4" t="s">
        <v>753</v>
      </c>
      <c r="I27" s="4" t="s">
        <v>753</v>
      </c>
      <c r="J27" s="4" t="s">
        <v>753</v>
      </c>
      <c r="K27" s="121"/>
      <c r="L27" s="4" t="s">
        <v>92</v>
      </c>
      <c r="M27" s="4" t="s">
        <v>843</v>
      </c>
      <c r="N27" s="4" t="s">
        <v>1029</v>
      </c>
      <c r="O27" s="4" t="s">
        <v>693</v>
      </c>
      <c r="P27" s="4" t="s">
        <v>589</v>
      </c>
      <c r="Q27" s="4" t="s">
        <v>753</v>
      </c>
      <c r="R27" s="4" t="s">
        <v>753</v>
      </c>
      <c r="S27" s="4" t="s">
        <v>753</v>
      </c>
      <c r="T27" s="4" t="s">
        <v>753</v>
      </c>
      <c r="U27" s="4" t="s">
        <v>753</v>
      </c>
      <c r="V27" s="121"/>
      <c r="W27" s="4" t="s">
        <v>92</v>
      </c>
      <c r="X27" s="4" t="s">
        <v>897</v>
      </c>
      <c r="Y27" s="4" t="s">
        <v>589</v>
      </c>
      <c r="Z27" s="4" t="s">
        <v>753</v>
      </c>
      <c r="AA27" s="4" t="s">
        <v>753</v>
      </c>
      <c r="AB27" s="4" t="s">
        <v>753</v>
      </c>
      <c r="AC27" s="4" t="s">
        <v>753</v>
      </c>
      <c r="AD27" s="4" t="s">
        <v>753</v>
      </c>
      <c r="AE27" s="4" t="s">
        <v>753</v>
      </c>
      <c r="AF27" s="4" t="s">
        <v>753</v>
      </c>
      <c r="AG27" s="121"/>
      <c r="AH27" s="4" t="s">
        <v>92</v>
      </c>
      <c r="AI27" s="4" t="s">
        <v>870</v>
      </c>
      <c r="AJ27" s="4" t="s">
        <v>1030</v>
      </c>
      <c r="AK27" s="4" t="s">
        <v>742</v>
      </c>
      <c r="AL27" s="4" t="s">
        <v>589</v>
      </c>
      <c r="AM27" s="4" t="s">
        <v>753</v>
      </c>
      <c r="AN27" s="4" t="s">
        <v>753</v>
      </c>
      <c r="AO27" s="4" t="s">
        <v>753</v>
      </c>
      <c r="AP27" s="4" t="s">
        <v>753</v>
      </c>
      <c r="AQ27" s="4" t="s">
        <v>753</v>
      </c>
      <c r="AR27" s="121"/>
      <c r="AS27" s="122"/>
      <c r="AT27" s="24" t="s">
        <v>48</v>
      </c>
      <c r="AU27" s="24" t="s">
        <v>48</v>
      </c>
      <c r="AV27" s="24" t="s">
        <v>39</v>
      </c>
      <c r="AW27" s="24" t="s">
        <v>48</v>
      </c>
      <c r="AX27" s="24" t="s">
        <v>39</v>
      </c>
      <c r="AY27" s="24" t="s">
        <v>39</v>
      </c>
      <c r="AZ27" s="24" t="s">
        <v>39</v>
      </c>
    </row>
    <row r="28" spans="1:52" ht="71.25" x14ac:dyDescent="0.25">
      <c r="A28" s="4" t="s">
        <v>478</v>
      </c>
      <c r="B28" s="4" t="s">
        <v>844</v>
      </c>
      <c r="C28" s="4" t="s">
        <v>1029</v>
      </c>
      <c r="D28" s="4" t="s">
        <v>679</v>
      </c>
      <c r="E28" s="4" t="s">
        <v>589</v>
      </c>
      <c r="F28" s="4" t="s">
        <v>753</v>
      </c>
      <c r="G28" s="4" t="s">
        <v>753</v>
      </c>
      <c r="H28" s="4" t="s">
        <v>753</v>
      </c>
      <c r="I28" s="4" t="s">
        <v>753</v>
      </c>
      <c r="J28" s="4" t="s">
        <v>753</v>
      </c>
      <c r="K28" s="121"/>
      <c r="L28" s="4" t="s">
        <v>478</v>
      </c>
      <c r="M28" s="4" t="s">
        <v>844</v>
      </c>
      <c r="N28" s="4" t="s">
        <v>1029</v>
      </c>
      <c r="O28" s="4" t="s">
        <v>679</v>
      </c>
      <c r="P28" s="4" t="s">
        <v>589</v>
      </c>
      <c r="Q28" s="4" t="s">
        <v>753</v>
      </c>
      <c r="R28" s="4" t="s">
        <v>753</v>
      </c>
      <c r="S28" s="4" t="s">
        <v>753</v>
      </c>
      <c r="T28" s="4" t="s">
        <v>753</v>
      </c>
      <c r="U28" s="4" t="s">
        <v>753</v>
      </c>
      <c r="V28" s="121"/>
      <c r="W28" s="4" t="s">
        <v>478</v>
      </c>
      <c r="X28" s="4" t="s">
        <v>897</v>
      </c>
      <c r="Y28" s="4" t="s">
        <v>589</v>
      </c>
      <c r="Z28" s="4" t="s">
        <v>753</v>
      </c>
      <c r="AA28" s="4" t="s">
        <v>753</v>
      </c>
      <c r="AB28" s="4" t="s">
        <v>753</v>
      </c>
      <c r="AC28" s="4" t="s">
        <v>753</v>
      </c>
      <c r="AD28" s="4" t="s">
        <v>753</v>
      </c>
      <c r="AE28" s="4" t="s">
        <v>753</v>
      </c>
      <c r="AF28" s="4" t="s">
        <v>753</v>
      </c>
      <c r="AG28" s="121"/>
      <c r="AH28" s="4" t="s">
        <v>478</v>
      </c>
      <c r="AI28" s="4" t="s">
        <v>870</v>
      </c>
      <c r="AJ28" s="4" t="s">
        <v>1030</v>
      </c>
      <c r="AK28" s="4" t="s">
        <v>742</v>
      </c>
      <c r="AL28" s="4" t="s">
        <v>589</v>
      </c>
      <c r="AM28" s="4" t="s">
        <v>753</v>
      </c>
      <c r="AN28" s="4" t="s">
        <v>753</v>
      </c>
      <c r="AO28" s="4" t="s">
        <v>753</v>
      </c>
      <c r="AP28" s="4" t="s">
        <v>753</v>
      </c>
      <c r="AQ28" s="4" t="s">
        <v>753</v>
      </c>
      <c r="AR28" s="121"/>
      <c r="AS28" s="122"/>
      <c r="AT28" s="24" t="s">
        <v>48</v>
      </c>
      <c r="AU28" s="24" t="s">
        <v>48</v>
      </c>
      <c r="AV28" s="24" t="s">
        <v>39</v>
      </c>
      <c r="AW28" s="24" t="s">
        <v>48</v>
      </c>
      <c r="AX28" s="24" t="s">
        <v>39</v>
      </c>
      <c r="AY28" s="24" t="s">
        <v>39</v>
      </c>
      <c r="AZ28" s="24" t="s">
        <v>39</v>
      </c>
    </row>
    <row r="29" spans="1:52" ht="71.25" x14ac:dyDescent="0.25">
      <c r="A29" s="4" t="s">
        <v>667</v>
      </c>
      <c r="B29" s="4" t="s">
        <v>843</v>
      </c>
      <c r="C29" s="4" t="s">
        <v>1029</v>
      </c>
      <c r="D29" s="4" t="s">
        <v>679</v>
      </c>
      <c r="E29" s="4" t="s">
        <v>589</v>
      </c>
      <c r="F29" s="4" t="s">
        <v>753</v>
      </c>
      <c r="G29" s="4" t="s">
        <v>753</v>
      </c>
      <c r="H29" s="4" t="s">
        <v>753</v>
      </c>
      <c r="I29" s="4" t="s">
        <v>753</v>
      </c>
      <c r="J29" s="4" t="s">
        <v>753</v>
      </c>
      <c r="K29" s="121"/>
      <c r="L29" s="4" t="s">
        <v>667</v>
      </c>
      <c r="M29" s="4" t="s">
        <v>843</v>
      </c>
      <c r="N29" s="4" t="s">
        <v>1029</v>
      </c>
      <c r="O29" s="4" t="s">
        <v>679</v>
      </c>
      <c r="P29" s="4" t="s">
        <v>589</v>
      </c>
      <c r="Q29" s="4" t="s">
        <v>753</v>
      </c>
      <c r="R29" s="4" t="s">
        <v>753</v>
      </c>
      <c r="S29" s="4" t="s">
        <v>753</v>
      </c>
      <c r="T29" s="4" t="s">
        <v>753</v>
      </c>
      <c r="U29" s="4" t="s">
        <v>753</v>
      </c>
      <c r="V29" s="121"/>
      <c r="W29" s="4" t="s">
        <v>667</v>
      </c>
      <c r="X29" s="4" t="s">
        <v>897</v>
      </c>
      <c r="Y29" s="4" t="s">
        <v>589</v>
      </c>
      <c r="Z29" s="4" t="s">
        <v>753</v>
      </c>
      <c r="AA29" s="4" t="s">
        <v>753</v>
      </c>
      <c r="AB29" s="4" t="s">
        <v>753</v>
      </c>
      <c r="AC29" s="4" t="s">
        <v>753</v>
      </c>
      <c r="AD29" s="4" t="s">
        <v>753</v>
      </c>
      <c r="AE29" s="4" t="s">
        <v>753</v>
      </c>
      <c r="AF29" s="4" t="s">
        <v>753</v>
      </c>
      <c r="AG29" s="121"/>
      <c r="AH29" s="4" t="s">
        <v>667</v>
      </c>
      <c r="AI29" s="4" t="s">
        <v>870</v>
      </c>
      <c r="AJ29" s="4" t="s">
        <v>1030</v>
      </c>
      <c r="AK29" s="4" t="s">
        <v>742</v>
      </c>
      <c r="AL29" s="4" t="s">
        <v>589</v>
      </c>
      <c r="AM29" s="4" t="s">
        <v>753</v>
      </c>
      <c r="AN29" s="4" t="s">
        <v>753</v>
      </c>
      <c r="AO29" s="4" t="s">
        <v>753</v>
      </c>
      <c r="AP29" s="4" t="s">
        <v>753</v>
      </c>
      <c r="AQ29" s="4" t="s">
        <v>753</v>
      </c>
      <c r="AR29" s="121"/>
      <c r="AS29" s="122"/>
      <c r="AT29" s="24" t="s">
        <v>48</v>
      </c>
      <c r="AU29" s="24" t="s">
        <v>48</v>
      </c>
      <c r="AV29" s="24" t="s">
        <v>39</v>
      </c>
      <c r="AW29" s="24" t="s">
        <v>48</v>
      </c>
      <c r="AX29" s="24" t="s">
        <v>39</v>
      </c>
      <c r="AY29" s="24" t="s">
        <v>39</v>
      </c>
      <c r="AZ29" s="24" t="s">
        <v>39</v>
      </c>
    </row>
    <row r="30" spans="1:52" ht="71.25" x14ac:dyDescent="0.25">
      <c r="A30" s="4" t="s">
        <v>669</v>
      </c>
      <c r="B30" s="4" t="s">
        <v>843</v>
      </c>
      <c r="C30" s="4" t="s">
        <v>1029</v>
      </c>
      <c r="D30" s="4" t="s">
        <v>679</v>
      </c>
      <c r="E30" s="4" t="s">
        <v>589</v>
      </c>
      <c r="F30" s="4" t="s">
        <v>753</v>
      </c>
      <c r="G30" s="4" t="s">
        <v>753</v>
      </c>
      <c r="H30" s="4" t="s">
        <v>753</v>
      </c>
      <c r="I30" s="4" t="s">
        <v>753</v>
      </c>
      <c r="J30" s="4" t="s">
        <v>753</v>
      </c>
      <c r="K30" s="121"/>
      <c r="L30" s="4" t="s">
        <v>669</v>
      </c>
      <c r="M30" s="4" t="s">
        <v>843</v>
      </c>
      <c r="N30" s="4" t="s">
        <v>1029</v>
      </c>
      <c r="O30" s="4" t="s">
        <v>679</v>
      </c>
      <c r="P30" s="4" t="s">
        <v>589</v>
      </c>
      <c r="Q30" s="4" t="s">
        <v>753</v>
      </c>
      <c r="R30" s="4" t="s">
        <v>753</v>
      </c>
      <c r="S30" s="4" t="s">
        <v>753</v>
      </c>
      <c r="T30" s="4" t="s">
        <v>753</v>
      </c>
      <c r="U30" s="4" t="s">
        <v>753</v>
      </c>
      <c r="V30" s="121"/>
      <c r="W30" s="4" t="s">
        <v>669</v>
      </c>
      <c r="X30" s="4" t="s">
        <v>897</v>
      </c>
      <c r="Y30" s="4" t="s">
        <v>589</v>
      </c>
      <c r="Z30" s="4" t="s">
        <v>753</v>
      </c>
      <c r="AA30" s="4" t="s">
        <v>753</v>
      </c>
      <c r="AB30" s="4" t="s">
        <v>753</v>
      </c>
      <c r="AC30" s="4" t="s">
        <v>753</v>
      </c>
      <c r="AD30" s="4" t="s">
        <v>753</v>
      </c>
      <c r="AE30" s="4" t="s">
        <v>753</v>
      </c>
      <c r="AF30" s="4" t="s">
        <v>753</v>
      </c>
      <c r="AG30" s="121"/>
      <c r="AH30" s="4" t="s">
        <v>669</v>
      </c>
      <c r="AI30" s="4" t="s">
        <v>870</v>
      </c>
      <c r="AJ30" s="4" t="s">
        <v>1030</v>
      </c>
      <c r="AK30" s="4" t="s">
        <v>742</v>
      </c>
      <c r="AL30" s="4" t="s">
        <v>589</v>
      </c>
      <c r="AM30" s="4" t="s">
        <v>753</v>
      </c>
      <c r="AN30" s="4" t="s">
        <v>753</v>
      </c>
      <c r="AO30" s="4" t="s">
        <v>753</v>
      </c>
      <c r="AP30" s="4" t="s">
        <v>753</v>
      </c>
      <c r="AQ30" s="4" t="s">
        <v>753</v>
      </c>
      <c r="AR30" s="121"/>
      <c r="AS30" s="122"/>
      <c r="AT30" s="24" t="s">
        <v>48</v>
      </c>
      <c r="AU30" s="24" t="s">
        <v>48</v>
      </c>
      <c r="AV30" s="24" t="s">
        <v>39</v>
      </c>
      <c r="AW30" s="24" t="s">
        <v>48</v>
      </c>
      <c r="AX30" s="24" t="s">
        <v>39</v>
      </c>
      <c r="AY30" s="24" t="s">
        <v>39</v>
      </c>
      <c r="AZ30" s="24" t="s">
        <v>39</v>
      </c>
    </row>
    <row r="31" spans="1:52" ht="114" x14ac:dyDescent="0.25">
      <c r="A31" s="4" t="s">
        <v>107</v>
      </c>
      <c r="B31" s="4" t="s">
        <v>852</v>
      </c>
      <c r="C31" s="4" t="s">
        <v>853</v>
      </c>
      <c r="D31" s="4" t="s">
        <v>854</v>
      </c>
      <c r="E31" s="4" t="s">
        <v>880</v>
      </c>
      <c r="F31" s="4" t="s">
        <v>690</v>
      </c>
      <c r="G31" s="4" t="s">
        <v>702</v>
      </c>
      <c r="H31" s="4" t="s">
        <v>691</v>
      </c>
      <c r="I31" s="4" t="s">
        <v>592</v>
      </c>
      <c r="J31" s="4" t="s">
        <v>753</v>
      </c>
      <c r="K31" s="121"/>
      <c r="L31" s="4" t="s">
        <v>107</v>
      </c>
      <c r="M31" s="4" t="s">
        <v>852</v>
      </c>
      <c r="N31" s="4" t="s">
        <v>853</v>
      </c>
      <c r="O31" s="4" t="s">
        <v>854</v>
      </c>
      <c r="P31" s="4" t="s">
        <v>689</v>
      </c>
      <c r="Q31" s="4" t="s">
        <v>880</v>
      </c>
      <c r="R31" s="4" t="s">
        <v>690</v>
      </c>
      <c r="S31" s="4" t="s">
        <v>702</v>
      </c>
      <c r="T31" s="4" t="s">
        <v>691</v>
      </c>
      <c r="U31" s="4" t="s">
        <v>592</v>
      </c>
      <c r="V31" s="122"/>
      <c r="W31" s="4" t="s">
        <v>107</v>
      </c>
      <c r="X31" s="4" t="s">
        <v>752</v>
      </c>
      <c r="Y31" s="4" t="s">
        <v>753</v>
      </c>
      <c r="Z31" s="4" t="s">
        <v>753</v>
      </c>
      <c r="AA31" s="4" t="s">
        <v>753</v>
      </c>
      <c r="AB31" s="4" t="s">
        <v>753</v>
      </c>
      <c r="AC31" s="4" t="s">
        <v>753</v>
      </c>
      <c r="AD31" s="4" t="s">
        <v>753</v>
      </c>
      <c r="AE31" s="4" t="s">
        <v>753</v>
      </c>
      <c r="AF31" s="4" t="s">
        <v>753</v>
      </c>
      <c r="AG31" s="122"/>
      <c r="AH31" s="4" t="s">
        <v>107</v>
      </c>
      <c r="AI31" s="4" t="s">
        <v>752</v>
      </c>
      <c r="AJ31" s="4" t="s">
        <v>753</v>
      </c>
      <c r="AK31" s="4" t="s">
        <v>753</v>
      </c>
      <c r="AL31" s="4" t="s">
        <v>753</v>
      </c>
      <c r="AM31" s="4" t="s">
        <v>753</v>
      </c>
      <c r="AN31" s="4" t="s">
        <v>753</v>
      </c>
      <c r="AO31" s="4" t="s">
        <v>753</v>
      </c>
      <c r="AP31" s="4" t="s">
        <v>753</v>
      </c>
      <c r="AQ31" s="4" t="s">
        <v>753</v>
      </c>
      <c r="AR31" s="122"/>
      <c r="AS31" s="122"/>
      <c r="AT31" s="24" t="s">
        <v>39</v>
      </c>
      <c r="AU31" s="24" t="s">
        <v>39</v>
      </c>
      <c r="AV31" s="24" t="s">
        <v>48</v>
      </c>
      <c r="AW31" s="24" t="s">
        <v>48</v>
      </c>
      <c r="AX31" s="24" t="s">
        <v>48</v>
      </c>
      <c r="AY31" s="24" t="s">
        <v>48</v>
      </c>
      <c r="AZ31" s="24" t="s">
        <v>39</v>
      </c>
    </row>
    <row r="32" spans="1:52" ht="57" x14ac:dyDescent="0.25">
      <c r="A32" s="4" t="s">
        <v>407</v>
      </c>
      <c r="B32" s="4" t="s">
        <v>855</v>
      </c>
      <c r="C32" s="4" t="s">
        <v>853</v>
      </c>
      <c r="D32" s="4" t="s">
        <v>703</v>
      </c>
      <c r="E32" s="4" t="s">
        <v>592</v>
      </c>
      <c r="F32" s="4" t="s">
        <v>753</v>
      </c>
      <c r="G32" s="4" t="s">
        <v>753</v>
      </c>
      <c r="H32" s="4" t="s">
        <v>753</v>
      </c>
      <c r="I32" s="4" t="s">
        <v>753</v>
      </c>
      <c r="J32" s="4" t="s">
        <v>753</v>
      </c>
      <c r="K32" s="121"/>
      <c r="L32" s="4" t="s">
        <v>407</v>
      </c>
      <c r="M32" s="4" t="s">
        <v>855</v>
      </c>
      <c r="N32" s="4" t="s">
        <v>853</v>
      </c>
      <c r="O32" s="4" t="s">
        <v>689</v>
      </c>
      <c r="P32" s="4" t="s">
        <v>703</v>
      </c>
      <c r="Q32" s="4" t="s">
        <v>592</v>
      </c>
      <c r="R32" s="4" t="s">
        <v>753</v>
      </c>
      <c r="S32" s="4" t="s">
        <v>753</v>
      </c>
      <c r="T32" s="4" t="s">
        <v>753</v>
      </c>
      <c r="U32" s="4" t="s">
        <v>753</v>
      </c>
      <c r="V32" s="121"/>
      <c r="W32" s="4" t="s">
        <v>407</v>
      </c>
      <c r="X32" s="4" t="s">
        <v>752</v>
      </c>
      <c r="Y32" s="4" t="s">
        <v>753</v>
      </c>
      <c r="Z32" s="4" t="s">
        <v>753</v>
      </c>
      <c r="AA32" s="4" t="s">
        <v>753</v>
      </c>
      <c r="AB32" s="4" t="s">
        <v>753</v>
      </c>
      <c r="AC32" s="4" t="s">
        <v>753</v>
      </c>
      <c r="AD32" s="4" t="s">
        <v>753</v>
      </c>
      <c r="AE32" s="4" t="s">
        <v>753</v>
      </c>
      <c r="AF32" s="4" t="s">
        <v>753</v>
      </c>
      <c r="AG32" s="121"/>
      <c r="AH32" s="4" t="s">
        <v>407</v>
      </c>
      <c r="AI32" s="4" t="s">
        <v>752</v>
      </c>
      <c r="AJ32" s="4" t="s">
        <v>753</v>
      </c>
      <c r="AK32" s="4" t="s">
        <v>753</v>
      </c>
      <c r="AL32" s="4" t="s">
        <v>753</v>
      </c>
      <c r="AM32" s="4" t="s">
        <v>753</v>
      </c>
      <c r="AN32" s="4" t="s">
        <v>753</v>
      </c>
      <c r="AO32" s="4" t="s">
        <v>753</v>
      </c>
      <c r="AP32" s="4" t="s">
        <v>753</v>
      </c>
      <c r="AQ32" s="4" t="s">
        <v>753</v>
      </c>
      <c r="AR32" s="121"/>
      <c r="AS32" s="122"/>
      <c r="AT32" s="24" t="s">
        <v>39</v>
      </c>
      <c r="AU32" s="24" t="s">
        <v>39</v>
      </c>
      <c r="AV32" s="24" t="s">
        <v>48</v>
      </c>
      <c r="AW32" s="24" t="s">
        <v>48</v>
      </c>
      <c r="AX32" s="24" t="s">
        <v>48</v>
      </c>
      <c r="AY32" s="24" t="s">
        <v>48</v>
      </c>
      <c r="AZ32" s="24" t="s">
        <v>39</v>
      </c>
    </row>
    <row r="33" spans="1:52" ht="71.25" x14ac:dyDescent="0.25">
      <c r="A33" s="4" t="s">
        <v>429</v>
      </c>
      <c r="B33" s="4" t="s">
        <v>845</v>
      </c>
      <c r="C33" s="4" t="s">
        <v>1029</v>
      </c>
      <c r="D33" s="4" t="s">
        <v>679</v>
      </c>
      <c r="E33" s="4" t="s">
        <v>589</v>
      </c>
      <c r="F33" s="4" t="s">
        <v>753</v>
      </c>
      <c r="G33" s="4" t="s">
        <v>753</v>
      </c>
      <c r="H33" s="4" t="s">
        <v>753</v>
      </c>
      <c r="I33" s="4" t="s">
        <v>753</v>
      </c>
      <c r="J33" s="4" t="s">
        <v>753</v>
      </c>
      <c r="K33" s="121"/>
      <c r="L33" s="4" t="s">
        <v>429</v>
      </c>
      <c r="M33" s="4" t="s">
        <v>845</v>
      </c>
      <c r="N33" s="4" t="s">
        <v>1029</v>
      </c>
      <c r="O33" s="4" t="s">
        <v>679</v>
      </c>
      <c r="P33" s="4" t="s">
        <v>589</v>
      </c>
      <c r="Q33" s="4" t="s">
        <v>753</v>
      </c>
      <c r="R33" s="4" t="s">
        <v>753</v>
      </c>
      <c r="S33" s="4" t="s">
        <v>753</v>
      </c>
      <c r="T33" s="4" t="s">
        <v>753</v>
      </c>
      <c r="U33" s="4" t="s">
        <v>753</v>
      </c>
      <c r="V33" s="121"/>
      <c r="W33" s="4" t="s">
        <v>429</v>
      </c>
      <c r="X33" s="4" t="s">
        <v>897</v>
      </c>
      <c r="Y33" s="4" t="s">
        <v>861</v>
      </c>
      <c r="Z33" s="4" t="s">
        <v>589</v>
      </c>
      <c r="AA33" s="4" t="s">
        <v>753</v>
      </c>
      <c r="AB33" s="4" t="s">
        <v>753</v>
      </c>
      <c r="AC33" s="4" t="s">
        <v>753</v>
      </c>
      <c r="AD33" s="4" t="s">
        <v>753</v>
      </c>
      <c r="AE33" s="4" t="s">
        <v>753</v>
      </c>
      <c r="AF33" s="4" t="s">
        <v>753</v>
      </c>
      <c r="AG33" s="121"/>
      <c r="AH33" s="4" t="s">
        <v>429</v>
      </c>
      <c r="AI33" s="4" t="s">
        <v>870</v>
      </c>
      <c r="AJ33" s="4" t="s">
        <v>1030</v>
      </c>
      <c r="AK33" s="4" t="s">
        <v>693</v>
      </c>
      <c r="AL33" s="4" t="s">
        <v>589</v>
      </c>
      <c r="AM33" s="4" t="s">
        <v>753</v>
      </c>
      <c r="AN33" s="4" t="s">
        <v>753</v>
      </c>
      <c r="AO33" s="4" t="s">
        <v>753</v>
      </c>
      <c r="AP33" s="4" t="s">
        <v>753</v>
      </c>
      <c r="AQ33" s="4" t="s">
        <v>753</v>
      </c>
      <c r="AR33" s="121"/>
      <c r="AS33" s="122"/>
      <c r="AT33" s="24" t="s">
        <v>48</v>
      </c>
      <c r="AU33" s="24" t="s">
        <v>48</v>
      </c>
      <c r="AV33" s="24" t="s">
        <v>39</v>
      </c>
      <c r="AW33" s="24" t="s">
        <v>48</v>
      </c>
      <c r="AX33" s="24" t="s">
        <v>39</v>
      </c>
      <c r="AY33" s="24" t="s">
        <v>39</v>
      </c>
      <c r="AZ33" s="24" t="s">
        <v>39</v>
      </c>
    </row>
    <row r="34" spans="1:52" ht="71.25" x14ac:dyDescent="0.25">
      <c r="A34" s="4" t="s">
        <v>84</v>
      </c>
      <c r="B34" s="4" t="s">
        <v>843</v>
      </c>
      <c r="C34" s="4" t="s">
        <v>1029</v>
      </c>
      <c r="D34" s="4" t="s">
        <v>679</v>
      </c>
      <c r="E34" s="4" t="s">
        <v>589</v>
      </c>
      <c r="F34" s="4" t="s">
        <v>753</v>
      </c>
      <c r="G34" s="4" t="s">
        <v>753</v>
      </c>
      <c r="H34" s="4" t="s">
        <v>753</v>
      </c>
      <c r="I34" s="4" t="s">
        <v>753</v>
      </c>
      <c r="J34" s="4" t="s">
        <v>753</v>
      </c>
      <c r="K34" s="121"/>
      <c r="L34" s="4" t="s">
        <v>84</v>
      </c>
      <c r="M34" s="4" t="s">
        <v>843</v>
      </c>
      <c r="N34" s="4" t="s">
        <v>1029</v>
      </c>
      <c r="O34" s="4" t="s">
        <v>679</v>
      </c>
      <c r="P34" s="4" t="s">
        <v>589</v>
      </c>
      <c r="Q34" s="4" t="s">
        <v>753</v>
      </c>
      <c r="R34" s="4" t="s">
        <v>753</v>
      </c>
      <c r="S34" s="4" t="s">
        <v>753</v>
      </c>
      <c r="T34" s="4" t="s">
        <v>753</v>
      </c>
      <c r="U34" s="4" t="s">
        <v>753</v>
      </c>
      <c r="V34" s="121"/>
      <c r="W34" s="4" t="s">
        <v>84</v>
      </c>
      <c r="X34" s="4" t="s">
        <v>897</v>
      </c>
      <c r="Y34" s="4" t="s">
        <v>861</v>
      </c>
      <c r="Z34" s="4" t="s">
        <v>589</v>
      </c>
      <c r="AA34" s="4" t="s">
        <v>753</v>
      </c>
      <c r="AB34" s="4" t="s">
        <v>753</v>
      </c>
      <c r="AC34" s="4" t="s">
        <v>753</v>
      </c>
      <c r="AD34" s="4" t="s">
        <v>753</v>
      </c>
      <c r="AE34" s="4" t="s">
        <v>753</v>
      </c>
      <c r="AF34" s="4" t="s">
        <v>753</v>
      </c>
      <c r="AG34" s="121"/>
      <c r="AH34" s="4" t="s">
        <v>84</v>
      </c>
      <c r="AI34" s="4" t="s">
        <v>870</v>
      </c>
      <c r="AJ34" s="4" t="s">
        <v>1030</v>
      </c>
      <c r="AK34" s="4" t="s">
        <v>693</v>
      </c>
      <c r="AL34" s="4" t="s">
        <v>589</v>
      </c>
      <c r="AM34" s="4" t="s">
        <v>753</v>
      </c>
      <c r="AN34" s="4" t="s">
        <v>753</v>
      </c>
      <c r="AO34" s="4" t="s">
        <v>753</v>
      </c>
      <c r="AP34" s="4" t="s">
        <v>753</v>
      </c>
      <c r="AQ34" s="4" t="s">
        <v>753</v>
      </c>
      <c r="AR34" s="121"/>
      <c r="AS34" s="122"/>
      <c r="AT34" s="24" t="s">
        <v>48</v>
      </c>
      <c r="AU34" s="24" t="s">
        <v>48</v>
      </c>
      <c r="AV34" s="24" t="s">
        <v>39</v>
      </c>
      <c r="AW34" s="24" t="s">
        <v>48</v>
      </c>
      <c r="AX34" s="24" t="s">
        <v>39</v>
      </c>
      <c r="AY34" s="24" t="s">
        <v>39</v>
      </c>
      <c r="AZ34" s="24" t="s">
        <v>39</v>
      </c>
    </row>
    <row r="35" spans="1:52" ht="71.25" x14ac:dyDescent="0.25">
      <c r="A35" s="4" t="s">
        <v>86</v>
      </c>
      <c r="B35" s="4" t="s">
        <v>846</v>
      </c>
      <c r="C35" s="4" t="s">
        <v>1029</v>
      </c>
      <c r="D35" s="4" t="s">
        <v>679</v>
      </c>
      <c r="E35" s="4" t="s">
        <v>589</v>
      </c>
      <c r="F35" s="4" t="s">
        <v>753</v>
      </c>
      <c r="G35" s="4" t="s">
        <v>753</v>
      </c>
      <c r="H35" s="4" t="s">
        <v>753</v>
      </c>
      <c r="I35" s="4" t="s">
        <v>753</v>
      </c>
      <c r="J35" s="4" t="s">
        <v>753</v>
      </c>
      <c r="K35" s="121"/>
      <c r="L35" s="4" t="s">
        <v>86</v>
      </c>
      <c r="M35" s="4" t="s">
        <v>846</v>
      </c>
      <c r="N35" s="4" t="s">
        <v>1029</v>
      </c>
      <c r="O35" s="4" t="s">
        <v>679</v>
      </c>
      <c r="P35" s="4" t="s">
        <v>589</v>
      </c>
      <c r="Q35" s="4" t="s">
        <v>753</v>
      </c>
      <c r="R35" s="4" t="s">
        <v>753</v>
      </c>
      <c r="S35" s="4" t="s">
        <v>753</v>
      </c>
      <c r="T35" s="4" t="s">
        <v>753</v>
      </c>
      <c r="U35" s="4" t="s">
        <v>753</v>
      </c>
      <c r="V35" s="121"/>
      <c r="W35" s="4" t="s">
        <v>86</v>
      </c>
      <c r="X35" s="4" t="s">
        <v>899</v>
      </c>
      <c r="Y35" s="4" t="s">
        <v>861</v>
      </c>
      <c r="Z35" s="4" t="s">
        <v>589</v>
      </c>
      <c r="AA35" s="4" t="s">
        <v>753</v>
      </c>
      <c r="AB35" s="4" t="s">
        <v>753</v>
      </c>
      <c r="AC35" s="4" t="s">
        <v>753</v>
      </c>
      <c r="AD35" s="4" t="s">
        <v>753</v>
      </c>
      <c r="AE35" s="4" t="s">
        <v>753</v>
      </c>
      <c r="AF35" s="4" t="s">
        <v>753</v>
      </c>
      <c r="AG35" s="121"/>
      <c r="AH35" s="4" t="s">
        <v>86</v>
      </c>
      <c r="AI35" s="4" t="s">
        <v>869</v>
      </c>
      <c r="AJ35" s="4" t="s">
        <v>1030</v>
      </c>
      <c r="AK35" s="4" t="s">
        <v>693</v>
      </c>
      <c r="AL35" s="4" t="s">
        <v>589</v>
      </c>
      <c r="AM35" s="4" t="s">
        <v>753</v>
      </c>
      <c r="AN35" s="4" t="s">
        <v>753</v>
      </c>
      <c r="AO35" s="4" t="s">
        <v>753</v>
      </c>
      <c r="AP35" s="4" t="s">
        <v>753</v>
      </c>
      <c r="AQ35" s="4" t="s">
        <v>753</v>
      </c>
      <c r="AR35" s="121"/>
      <c r="AS35" s="122"/>
      <c r="AT35" s="24" t="s">
        <v>39</v>
      </c>
      <c r="AU35" s="24" t="s">
        <v>48</v>
      </c>
      <c r="AV35" s="24" t="s">
        <v>39</v>
      </c>
      <c r="AW35" s="24" t="s">
        <v>48</v>
      </c>
      <c r="AX35" s="24" t="s">
        <v>39</v>
      </c>
      <c r="AY35" s="24" t="s">
        <v>39</v>
      </c>
      <c r="AZ35" s="24" t="s">
        <v>39</v>
      </c>
    </row>
    <row r="36" spans="1:52" ht="85.5" x14ac:dyDescent="0.25">
      <c r="A36" s="4" t="s">
        <v>677</v>
      </c>
      <c r="B36" s="4" t="s">
        <v>704</v>
      </c>
      <c r="C36" s="4" t="s">
        <v>1029</v>
      </c>
      <c r="D36" s="4" t="s">
        <v>679</v>
      </c>
      <c r="E36" s="4" t="s">
        <v>589</v>
      </c>
      <c r="F36" s="4" t="s">
        <v>753</v>
      </c>
      <c r="G36" s="4" t="s">
        <v>753</v>
      </c>
      <c r="H36" s="4" t="s">
        <v>753</v>
      </c>
      <c r="I36" s="4" t="s">
        <v>753</v>
      </c>
      <c r="J36" s="4" t="s">
        <v>753</v>
      </c>
      <c r="K36" s="122"/>
      <c r="L36" s="4" t="s">
        <v>677</v>
      </c>
      <c r="M36" s="4" t="s">
        <v>704</v>
      </c>
      <c r="N36" s="4" t="s">
        <v>1029</v>
      </c>
      <c r="O36" s="4" t="s">
        <v>679</v>
      </c>
      <c r="P36" s="4" t="s">
        <v>589</v>
      </c>
      <c r="Q36" s="4" t="s">
        <v>753</v>
      </c>
      <c r="R36" s="4" t="s">
        <v>753</v>
      </c>
      <c r="S36" s="4" t="s">
        <v>753</v>
      </c>
      <c r="T36" s="4" t="s">
        <v>753</v>
      </c>
      <c r="U36" s="4" t="s">
        <v>753</v>
      </c>
      <c r="V36" s="122"/>
      <c r="W36" s="4" t="s">
        <v>677</v>
      </c>
      <c r="X36" s="4" t="s">
        <v>731</v>
      </c>
      <c r="Y36" s="4" t="s">
        <v>732</v>
      </c>
      <c r="Z36" s="4" t="s">
        <v>859</v>
      </c>
      <c r="AA36" s="4" t="s">
        <v>733</v>
      </c>
      <c r="AB36" s="4" t="s">
        <v>589</v>
      </c>
      <c r="AC36" s="4" t="s">
        <v>1016</v>
      </c>
      <c r="AD36" s="4" t="s">
        <v>753</v>
      </c>
      <c r="AE36" s="4" t="s">
        <v>753</v>
      </c>
      <c r="AF36" s="4" t="s">
        <v>753</v>
      </c>
      <c r="AG36" s="122"/>
      <c r="AH36" s="4" t="s">
        <v>677</v>
      </c>
      <c r="AI36" s="4" t="s">
        <v>731</v>
      </c>
      <c r="AJ36" s="4" t="s">
        <v>743</v>
      </c>
      <c r="AK36" s="4" t="s">
        <v>1030</v>
      </c>
      <c r="AL36" s="4" t="s">
        <v>693</v>
      </c>
      <c r="AM36" s="4" t="s">
        <v>905</v>
      </c>
      <c r="AN36" s="4" t="s">
        <v>744</v>
      </c>
      <c r="AO36" s="4" t="s">
        <v>589</v>
      </c>
      <c r="AP36" s="4" t="s">
        <v>1017</v>
      </c>
      <c r="AQ36" s="4" t="s">
        <v>753</v>
      </c>
      <c r="AR36" s="122"/>
      <c r="AS36" s="122"/>
      <c r="AT36" s="24" t="s">
        <v>48</v>
      </c>
      <c r="AU36" s="24" t="s">
        <v>48</v>
      </c>
      <c r="AV36" s="24" t="s">
        <v>39</v>
      </c>
      <c r="AW36" s="24" t="s">
        <v>48</v>
      </c>
      <c r="AX36" s="24" t="s">
        <v>39</v>
      </c>
      <c r="AY36" s="24" t="s">
        <v>39</v>
      </c>
      <c r="AZ36" s="24" t="s">
        <v>39</v>
      </c>
    </row>
    <row r="37" spans="1:52" ht="85.5" x14ac:dyDescent="0.25">
      <c r="A37" s="4" t="s">
        <v>482</v>
      </c>
      <c r="B37" s="4" t="s">
        <v>704</v>
      </c>
      <c r="C37" s="4" t="s">
        <v>1029</v>
      </c>
      <c r="D37" s="4" t="s">
        <v>679</v>
      </c>
      <c r="E37" s="4" t="s">
        <v>589</v>
      </c>
      <c r="F37" s="4" t="s">
        <v>753</v>
      </c>
      <c r="G37" s="4" t="s">
        <v>753</v>
      </c>
      <c r="H37" s="4" t="s">
        <v>753</v>
      </c>
      <c r="I37" s="4" t="s">
        <v>753</v>
      </c>
      <c r="J37" s="4" t="s">
        <v>753</v>
      </c>
      <c r="K37" s="121"/>
      <c r="L37" s="4" t="s">
        <v>482</v>
      </c>
      <c r="M37" s="4" t="s">
        <v>704</v>
      </c>
      <c r="N37" s="4" t="s">
        <v>1029</v>
      </c>
      <c r="O37" s="4" t="s">
        <v>679</v>
      </c>
      <c r="P37" s="4" t="s">
        <v>589</v>
      </c>
      <c r="Q37" s="4" t="s">
        <v>753</v>
      </c>
      <c r="R37" s="4" t="s">
        <v>753</v>
      </c>
      <c r="S37" s="4" t="s">
        <v>753</v>
      </c>
      <c r="T37" s="4" t="s">
        <v>753</v>
      </c>
      <c r="U37" s="4" t="s">
        <v>753</v>
      </c>
      <c r="V37" s="121"/>
      <c r="W37" s="4" t="s">
        <v>482</v>
      </c>
      <c r="X37" s="4" t="s">
        <v>731</v>
      </c>
      <c r="Y37" s="4" t="s">
        <v>732</v>
      </c>
      <c r="Z37" s="4" t="s">
        <v>859</v>
      </c>
      <c r="AA37" s="4" t="s">
        <v>733</v>
      </c>
      <c r="AB37" s="4" t="s">
        <v>589</v>
      </c>
      <c r="AC37" s="4" t="s">
        <v>1016</v>
      </c>
      <c r="AD37" s="4" t="s">
        <v>753</v>
      </c>
      <c r="AE37" s="4" t="s">
        <v>753</v>
      </c>
      <c r="AF37" s="4" t="s">
        <v>753</v>
      </c>
      <c r="AG37" s="121"/>
      <c r="AH37" s="4" t="s">
        <v>482</v>
      </c>
      <c r="AI37" s="4" t="s">
        <v>731</v>
      </c>
      <c r="AJ37" s="4" t="s">
        <v>743</v>
      </c>
      <c r="AK37" s="4" t="s">
        <v>1030</v>
      </c>
      <c r="AL37" s="4" t="s">
        <v>693</v>
      </c>
      <c r="AM37" s="4" t="s">
        <v>744</v>
      </c>
      <c r="AN37" s="4" t="s">
        <v>589</v>
      </c>
      <c r="AO37" s="4" t="s">
        <v>1017</v>
      </c>
      <c r="AP37" s="4" t="s">
        <v>753</v>
      </c>
      <c r="AQ37" s="4" t="s">
        <v>753</v>
      </c>
      <c r="AR37" s="121"/>
      <c r="AS37" s="122"/>
      <c r="AT37" s="24" t="s">
        <v>48</v>
      </c>
      <c r="AU37" s="24" t="s">
        <v>48</v>
      </c>
      <c r="AV37" s="24" t="s">
        <v>39</v>
      </c>
      <c r="AW37" s="24" t="s">
        <v>48</v>
      </c>
      <c r="AX37" s="24" t="s">
        <v>39</v>
      </c>
      <c r="AY37" s="24" t="s">
        <v>39</v>
      </c>
      <c r="AZ37" s="24" t="s">
        <v>39</v>
      </c>
    </row>
    <row r="38" spans="1:52" ht="85.5" x14ac:dyDescent="0.25">
      <c r="A38" s="4" t="s">
        <v>479</v>
      </c>
      <c r="B38" s="4" t="s">
        <v>704</v>
      </c>
      <c r="C38" s="4" t="s">
        <v>1029</v>
      </c>
      <c r="D38" s="4" t="s">
        <v>693</v>
      </c>
      <c r="E38" s="4" t="s">
        <v>589</v>
      </c>
      <c r="F38" s="4" t="s">
        <v>753</v>
      </c>
      <c r="G38" s="4" t="s">
        <v>753</v>
      </c>
      <c r="H38" s="4" t="s">
        <v>753</v>
      </c>
      <c r="I38" s="4" t="s">
        <v>753</v>
      </c>
      <c r="J38" s="4" t="s">
        <v>753</v>
      </c>
      <c r="K38" s="122"/>
      <c r="L38" s="4" t="s">
        <v>479</v>
      </c>
      <c r="M38" s="4" t="s">
        <v>704</v>
      </c>
      <c r="N38" s="4" t="s">
        <v>1029</v>
      </c>
      <c r="O38" s="4" t="s">
        <v>693</v>
      </c>
      <c r="P38" s="4" t="s">
        <v>589</v>
      </c>
      <c r="Q38" s="4" t="s">
        <v>753</v>
      </c>
      <c r="R38" s="4" t="s">
        <v>753</v>
      </c>
      <c r="S38" s="4" t="s">
        <v>753</v>
      </c>
      <c r="T38" s="4" t="s">
        <v>753</v>
      </c>
      <c r="U38" s="4" t="s">
        <v>753</v>
      </c>
      <c r="V38" s="122"/>
      <c r="W38" s="4" t="s">
        <v>479</v>
      </c>
      <c r="X38" s="4" t="s">
        <v>731</v>
      </c>
      <c r="Y38" s="4" t="s">
        <v>732</v>
      </c>
      <c r="Z38" s="4" t="s">
        <v>859</v>
      </c>
      <c r="AA38" s="4" t="s">
        <v>733</v>
      </c>
      <c r="AB38" s="4" t="s">
        <v>589</v>
      </c>
      <c r="AC38" s="4" t="s">
        <v>1016</v>
      </c>
      <c r="AD38" s="4" t="s">
        <v>753</v>
      </c>
      <c r="AE38" s="4" t="s">
        <v>753</v>
      </c>
      <c r="AF38" s="4" t="s">
        <v>753</v>
      </c>
      <c r="AG38" s="122"/>
      <c r="AH38" s="4" t="s">
        <v>479</v>
      </c>
      <c r="AI38" s="4" t="s">
        <v>731</v>
      </c>
      <c r="AJ38" s="4" t="s">
        <v>743</v>
      </c>
      <c r="AK38" s="4" t="s">
        <v>1030</v>
      </c>
      <c r="AL38" s="4" t="s">
        <v>693</v>
      </c>
      <c r="AM38" s="4" t="s">
        <v>744</v>
      </c>
      <c r="AN38" s="4" t="s">
        <v>589</v>
      </c>
      <c r="AO38" s="4" t="s">
        <v>1017</v>
      </c>
      <c r="AP38" s="4" t="s">
        <v>753</v>
      </c>
      <c r="AQ38" s="4" t="s">
        <v>753</v>
      </c>
      <c r="AR38" s="122"/>
      <c r="AS38" s="122"/>
      <c r="AT38" s="24" t="s">
        <v>48</v>
      </c>
      <c r="AU38" s="24" t="s">
        <v>48</v>
      </c>
      <c r="AV38" s="24" t="s">
        <v>39</v>
      </c>
      <c r="AW38" s="24" t="s">
        <v>48</v>
      </c>
      <c r="AX38" s="24" t="s">
        <v>39</v>
      </c>
      <c r="AY38" s="24" t="s">
        <v>39</v>
      </c>
      <c r="AZ38" s="24" t="s">
        <v>39</v>
      </c>
    </row>
    <row r="39" spans="1:52" ht="71.25" x14ac:dyDescent="0.25">
      <c r="A39" s="4" t="s">
        <v>83</v>
      </c>
      <c r="B39" s="4" t="s">
        <v>843</v>
      </c>
      <c r="C39" s="4" t="s">
        <v>1029</v>
      </c>
      <c r="D39" s="4" t="s">
        <v>679</v>
      </c>
      <c r="E39" s="4" t="s">
        <v>589</v>
      </c>
      <c r="F39" s="4" t="s">
        <v>753</v>
      </c>
      <c r="G39" s="4" t="s">
        <v>753</v>
      </c>
      <c r="H39" s="4" t="s">
        <v>753</v>
      </c>
      <c r="I39" s="4" t="s">
        <v>753</v>
      </c>
      <c r="J39" s="4" t="s">
        <v>753</v>
      </c>
      <c r="K39" s="121"/>
      <c r="L39" s="4" t="s">
        <v>83</v>
      </c>
      <c r="M39" s="4" t="s">
        <v>843</v>
      </c>
      <c r="N39" s="4" t="s">
        <v>1029</v>
      </c>
      <c r="O39" s="4" t="s">
        <v>679</v>
      </c>
      <c r="P39" s="4" t="s">
        <v>589</v>
      </c>
      <c r="Q39" s="4" t="s">
        <v>753</v>
      </c>
      <c r="R39" s="4" t="s">
        <v>753</v>
      </c>
      <c r="S39" s="4" t="s">
        <v>753</v>
      </c>
      <c r="T39" s="4" t="s">
        <v>753</v>
      </c>
      <c r="U39" s="4" t="s">
        <v>753</v>
      </c>
      <c r="V39" s="121"/>
      <c r="W39" s="4" t="s">
        <v>83</v>
      </c>
      <c r="X39" s="4" t="s">
        <v>897</v>
      </c>
      <c r="Y39" s="4" t="s">
        <v>589</v>
      </c>
      <c r="Z39" s="4" t="s">
        <v>753</v>
      </c>
      <c r="AA39" s="4" t="s">
        <v>753</v>
      </c>
      <c r="AB39" s="4" t="s">
        <v>753</v>
      </c>
      <c r="AC39" s="4" t="s">
        <v>753</v>
      </c>
      <c r="AD39" s="4" t="s">
        <v>753</v>
      </c>
      <c r="AE39" s="4" t="s">
        <v>753</v>
      </c>
      <c r="AF39" s="4" t="s">
        <v>753</v>
      </c>
      <c r="AG39" s="121"/>
      <c r="AH39" s="4" t="s">
        <v>83</v>
      </c>
      <c r="AI39" s="4" t="s">
        <v>752</v>
      </c>
      <c r="AJ39" s="4" t="s">
        <v>753</v>
      </c>
      <c r="AK39" s="4" t="s">
        <v>753</v>
      </c>
      <c r="AL39" s="4" t="s">
        <v>753</v>
      </c>
      <c r="AM39" s="4" t="s">
        <v>753</v>
      </c>
      <c r="AN39" s="4" t="s">
        <v>753</v>
      </c>
      <c r="AO39" s="4" t="s">
        <v>753</v>
      </c>
      <c r="AP39" s="4" t="s">
        <v>753</v>
      </c>
      <c r="AQ39" s="4" t="s">
        <v>753</v>
      </c>
      <c r="AR39" s="121"/>
      <c r="AS39" s="122"/>
      <c r="AT39" s="24" t="s">
        <v>48</v>
      </c>
      <c r="AU39" s="24" t="s">
        <v>48</v>
      </c>
      <c r="AV39" s="24" t="s">
        <v>39</v>
      </c>
      <c r="AW39" s="24" t="s">
        <v>48</v>
      </c>
      <c r="AX39" s="24" t="s">
        <v>39</v>
      </c>
      <c r="AY39" s="24" t="s">
        <v>39</v>
      </c>
      <c r="AZ39" s="24" t="s">
        <v>39</v>
      </c>
    </row>
    <row r="40" spans="1:52" ht="71.25" x14ac:dyDescent="0.25">
      <c r="A40" s="4" t="s">
        <v>108</v>
      </c>
      <c r="B40" s="4" t="s">
        <v>855</v>
      </c>
      <c r="C40" s="4" t="s">
        <v>853</v>
      </c>
      <c r="D40" s="4" t="s">
        <v>880</v>
      </c>
      <c r="E40" s="4" t="s">
        <v>589</v>
      </c>
      <c r="F40" s="4" t="s">
        <v>753</v>
      </c>
      <c r="G40" s="4" t="s">
        <v>753</v>
      </c>
      <c r="H40" s="4" t="s">
        <v>753</v>
      </c>
      <c r="I40" s="4" t="s">
        <v>753</v>
      </c>
      <c r="J40" s="4" t="s">
        <v>753</v>
      </c>
      <c r="K40" s="122"/>
      <c r="L40" s="4" t="s">
        <v>108</v>
      </c>
      <c r="M40" s="4" t="s">
        <v>855</v>
      </c>
      <c r="N40" s="4" t="s">
        <v>853</v>
      </c>
      <c r="O40" s="4" t="s">
        <v>705</v>
      </c>
      <c r="P40" s="4" t="s">
        <v>689</v>
      </c>
      <c r="Q40" s="4" t="s">
        <v>880</v>
      </c>
      <c r="R40" s="4" t="s">
        <v>589</v>
      </c>
      <c r="S40" s="4" t="s">
        <v>753</v>
      </c>
      <c r="T40" s="4" t="s">
        <v>753</v>
      </c>
      <c r="U40" s="4" t="s">
        <v>753</v>
      </c>
      <c r="V40" s="122"/>
      <c r="W40" s="4" t="s">
        <v>108</v>
      </c>
      <c r="X40" s="4" t="s">
        <v>752</v>
      </c>
      <c r="Y40" s="4" t="s">
        <v>753</v>
      </c>
      <c r="Z40" s="4" t="s">
        <v>753</v>
      </c>
      <c r="AA40" s="4" t="s">
        <v>753</v>
      </c>
      <c r="AB40" s="4" t="s">
        <v>753</v>
      </c>
      <c r="AC40" s="4" t="s">
        <v>753</v>
      </c>
      <c r="AD40" s="4" t="s">
        <v>753</v>
      </c>
      <c r="AE40" s="4" t="s">
        <v>753</v>
      </c>
      <c r="AF40" s="4" t="s">
        <v>753</v>
      </c>
      <c r="AG40" s="122"/>
      <c r="AH40" s="4" t="s">
        <v>108</v>
      </c>
      <c r="AI40" s="4" t="s">
        <v>752</v>
      </c>
      <c r="AJ40" s="4" t="s">
        <v>753</v>
      </c>
      <c r="AK40" s="4" t="s">
        <v>753</v>
      </c>
      <c r="AL40" s="4" t="s">
        <v>753</v>
      </c>
      <c r="AM40" s="4" t="s">
        <v>753</v>
      </c>
      <c r="AN40" s="4" t="s">
        <v>753</v>
      </c>
      <c r="AO40" s="4" t="s">
        <v>753</v>
      </c>
      <c r="AP40" s="4" t="s">
        <v>753</v>
      </c>
      <c r="AQ40" s="4" t="s">
        <v>753</v>
      </c>
      <c r="AR40" s="122"/>
      <c r="AS40" s="122"/>
      <c r="AT40" s="24" t="s">
        <v>39</v>
      </c>
      <c r="AU40" s="24" t="s">
        <v>39</v>
      </c>
      <c r="AV40" s="24" t="s">
        <v>48</v>
      </c>
      <c r="AW40" s="24" t="s">
        <v>48</v>
      </c>
      <c r="AX40" s="24" t="s">
        <v>48</v>
      </c>
      <c r="AY40" s="4" t="s">
        <v>398</v>
      </c>
      <c r="AZ40" s="24" t="s">
        <v>39</v>
      </c>
    </row>
    <row r="41" spans="1:52" ht="71.25" x14ac:dyDescent="0.25">
      <c r="A41" s="4" t="s">
        <v>38</v>
      </c>
      <c r="B41" s="4" t="s">
        <v>706</v>
      </c>
      <c r="C41" s="4" t="s">
        <v>707</v>
      </c>
      <c r="D41" s="4" t="s">
        <v>708</v>
      </c>
      <c r="E41" s="4" t="s">
        <v>885</v>
      </c>
      <c r="F41" s="4" t="s">
        <v>594</v>
      </c>
      <c r="G41" s="4" t="s">
        <v>593</v>
      </c>
      <c r="H41" s="4" t="s">
        <v>753</v>
      </c>
      <c r="I41" s="4" t="s">
        <v>753</v>
      </c>
      <c r="J41" s="4" t="s">
        <v>753</v>
      </c>
      <c r="K41" s="121"/>
      <c r="L41" s="4" t="s">
        <v>38</v>
      </c>
      <c r="M41" s="4" t="s">
        <v>706</v>
      </c>
      <c r="N41" s="4" t="s">
        <v>707</v>
      </c>
      <c r="O41" s="4" t="s">
        <v>708</v>
      </c>
      <c r="P41" s="4" t="s">
        <v>689</v>
      </c>
      <c r="Q41" s="4" t="s">
        <v>885</v>
      </c>
      <c r="R41" s="4" t="s">
        <v>594</v>
      </c>
      <c r="S41" s="4" t="s">
        <v>593</v>
      </c>
      <c r="T41" s="4" t="s">
        <v>753</v>
      </c>
      <c r="U41" s="4" t="s">
        <v>753</v>
      </c>
      <c r="V41" s="121"/>
      <c r="W41" s="4" t="s">
        <v>38</v>
      </c>
      <c r="X41" s="4" t="s">
        <v>706</v>
      </c>
      <c r="Y41" s="4" t="s">
        <v>707</v>
      </c>
      <c r="Z41" s="4" t="s">
        <v>708</v>
      </c>
      <c r="AA41" s="4" t="s">
        <v>880</v>
      </c>
      <c r="AB41" s="4" t="s">
        <v>734</v>
      </c>
      <c r="AC41" s="4" t="s">
        <v>593</v>
      </c>
      <c r="AD41" s="4" t="s">
        <v>753</v>
      </c>
      <c r="AE41" s="4" t="s">
        <v>753</v>
      </c>
      <c r="AF41" s="4" t="s">
        <v>753</v>
      </c>
      <c r="AG41" s="121"/>
      <c r="AH41" s="4" t="s">
        <v>38</v>
      </c>
      <c r="AI41" s="4" t="s">
        <v>706</v>
      </c>
      <c r="AJ41" s="4" t="s">
        <v>707</v>
      </c>
      <c r="AK41" s="4" t="s">
        <v>708</v>
      </c>
      <c r="AL41" s="4" t="s">
        <v>880</v>
      </c>
      <c r="AM41" s="4" t="s">
        <v>734</v>
      </c>
      <c r="AN41" s="4" t="s">
        <v>593</v>
      </c>
      <c r="AO41" s="4" t="s">
        <v>753</v>
      </c>
      <c r="AP41" s="4" t="s">
        <v>753</v>
      </c>
      <c r="AQ41" s="4" t="s">
        <v>753</v>
      </c>
      <c r="AR41" s="121"/>
      <c r="AS41" s="122"/>
      <c r="AT41" s="24" t="s">
        <v>39</v>
      </c>
      <c r="AU41" s="24" t="s">
        <v>39</v>
      </c>
      <c r="AV41" s="24" t="s">
        <v>39</v>
      </c>
      <c r="AW41" s="24" t="s">
        <v>39</v>
      </c>
      <c r="AX41" s="24" t="s">
        <v>39</v>
      </c>
      <c r="AY41" s="24" t="s">
        <v>39</v>
      </c>
      <c r="AZ41" s="24" t="s">
        <v>39</v>
      </c>
    </row>
    <row r="42" spans="1:52" ht="99.75" x14ac:dyDescent="0.25">
      <c r="A42" s="4" t="s">
        <v>109</v>
      </c>
      <c r="B42" s="4" t="s">
        <v>906</v>
      </c>
      <c r="C42" s="4" t="s">
        <v>709</v>
      </c>
      <c r="D42" s="4" t="s">
        <v>710</v>
      </c>
      <c r="E42" s="4" t="s">
        <v>589</v>
      </c>
      <c r="F42" s="4" t="s">
        <v>753</v>
      </c>
      <c r="G42" s="4" t="s">
        <v>753</v>
      </c>
      <c r="H42" s="4" t="s">
        <v>753</v>
      </c>
      <c r="I42" s="4" t="s">
        <v>753</v>
      </c>
      <c r="J42" s="4" t="s">
        <v>753</v>
      </c>
      <c r="K42" s="121"/>
      <c r="L42" s="4" t="s">
        <v>109</v>
      </c>
      <c r="M42" s="4" t="s">
        <v>906</v>
      </c>
      <c r="N42" s="4" t="s">
        <v>709</v>
      </c>
      <c r="O42" s="4" t="s">
        <v>710</v>
      </c>
      <c r="P42" s="4" t="s">
        <v>711</v>
      </c>
      <c r="Q42" s="4" t="s">
        <v>589</v>
      </c>
      <c r="R42" s="4" t="s">
        <v>753</v>
      </c>
      <c r="S42" s="4" t="s">
        <v>753</v>
      </c>
      <c r="T42" s="4" t="s">
        <v>753</v>
      </c>
      <c r="U42" s="4" t="s">
        <v>753</v>
      </c>
      <c r="V42" s="121"/>
      <c r="W42" s="4" t="s">
        <v>109</v>
      </c>
      <c r="X42" s="4" t="s">
        <v>899</v>
      </c>
      <c r="Y42" s="4" t="s">
        <v>589</v>
      </c>
      <c r="Z42" s="4" t="s">
        <v>753</v>
      </c>
      <c r="AA42" s="4" t="s">
        <v>753</v>
      </c>
      <c r="AB42" s="4" t="s">
        <v>753</v>
      </c>
      <c r="AC42" s="4" t="s">
        <v>753</v>
      </c>
      <c r="AD42" s="4" t="s">
        <v>753</v>
      </c>
      <c r="AE42" s="4" t="s">
        <v>753</v>
      </c>
      <c r="AF42" s="4" t="s">
        <v>753</v>
      </c>
      <c r="AG42" s="121"/>
      <c r="AH42" s="4" t="s">
        <v>109</v>
      </c>
      <c r="AI42" s="4" t="s">
        <v>874</v>
      </c>
      <c r="AJ42" s="4" t="s">
        <v>729</v>
      </c>
      <c r="AK42" s="4" t="s">
        <v>589</v>
      </c>
      <c r="AL42" s="4" t="s">
        <v>753</v>
      </c>
      <c r="AM42" s="4" t="s">
        <v>753</v>
      </c>
      <c r="AN42" s="4" t="s">
        <v>753</v>
      </c>
      <c r="AO42" s="4" t="s">
        <v>753</v>
      </c>
      <c r="AP42" s="4" t="s">
        <v>753</v>
      </c>
      <c r="AQ42" s="4" t="s">
        <v>753</v>
      </c>
      <c r="AR42" s="121"/>
      <c r="AS42" s="122"/>
      <c r="AT42" s="24" t="s">
        <v>48</v>
      </c>
      <c r="AU42" s="24" t="s">
        <v>48</v>
      </c>
      <c r="AV42" s="24" t="s">
        <v>48</v>
      </c>
      <c r="AW42" s="24" t="s">
        <v>39</v>
      </c>
      <c r="AX42" s="24" t="s">
        <v>39</v>
      </c>
      <c r="AY42" s="24" t="s">
        <v>39</v>
      </c>
      <c r="AZ42" s="24" t="s">
        <v>39</v>
      </c>
    </row>
    <row r="43" spans="1:52" ht="71.25" x14ac:dyDescent="0.25">
      <c r="A43" s="4" t="s">
        <v>668</v>
      </c>
      <c r="B43" s="4" t="s">
        <v>712</v>
      </c>
      <c r="C43" s="4" t="s">
        <v>589</v>
      </c>
      <c r="D43" s="4" t="s">
        <v>753</v>
      </c>
      <c r="E43" s="4" t="s">
        <v>753</v>
      </c>
      <c r="F43" s="4" t="s">
        <v>753</v>
      </c>
      <c r="G43" s="4" t="s">
        <v>753</v>
      </c>
      <c r="H43" s="4" t="s">
        <v>753</v>
      </c>
      <c r="I43" s="4" t="s">
        <v>753</v>
      </c>
      <c r="J43" s="4" t="s">
        <v>753</v>
      </c>
      <c r="K43" s="121"/>
      <c r="L43" s="4" t="s">
        <v>668</v>
      </c>
      <c r="M43" s="4" t="s">
        <v>712</v>
      </c>
      <c r="N43" s="4" t="s">
        <v>908</v>
      </c>
      <c r="O43" s="4" t="s">
        <v>711</v>
      </c>
      <c r="P43" s="4" t="s">
        <v>589</v>
      </c>
      <c r="Q43" s="4" t="s">
        <v>753</v>
      </c>
      <c r="R43" s="4" t="s">
        <v>753</v>
      </c>
      <c r="S43" s="4" t="s">
        <v>753</v>
      </c>
      <c r="T43" s="4" t="s">
        <v>753</v>
      </c>
      <c r="U43" s="4" t="s">
        <v>753</v>
      </c>
      <c r="V43" s="121"/>
      <c r="W43" s="4" t="s">
        <v>668</v>
      </c>
      <c r="X43" s="4" t="s">
        <v>752</v>
      </c>
      <c r="Y43" s="4" t="s">
        <v>753</v>
      </c>
      <c r="Z43" s="4" t="s">
        <v>753</v>
      </c>
      <c r="AA43" s="4" t="s">
        <v>753</v>
      </c>
      <c r="AB43" s="4" t="s">
        <v>753</v>
      </c>
      <c r="AC43" s="4" t="s">
        <v>753</v>
      </c>
      <c r="AD43" s="4" t="s">
        <v>753</v>
      </c>
      <c r="AE43" s="4" t="s">
        <v>753</v>
      </c>
      <c r="AF43" s="4" t="s">
        <v>753</v>
      </c>
      <c r="AG43" s="121"/>
      <c r="AH43" s="4" t="s">
        <v>668</v>
      </c>
      <c r="AI43" s="4" t="s">
        <v>745</v>
      </c>
      <c r="AJ43" s="4" t="s">
        <v>746</v>
      </c>
      <c r="AK43" s="4" t="s">
        <v>907</v>
      </c>
      <c r="AL43" s="4" t="s">
        <v>747</v>
      </c>
      <c r="AM43" s="4" t="s">
        <v>589</v>
      </c>
      <c r="AN43" s="4" t="s">
        <v>753</v>
      </c>
      <c r="AO43" s="4" t="s">
        <v>753</v>
      </c>
      <c r="AP43" s="4" t="s">
        <v>753</v>
      </c>
      <c r="AQ43" s="4" t="s">
        <v>753</v>
      </c>
      <c r="AR43" s="121"/>
      <c r="AS43" s="122"/>
      <c r="AT43" s="24" t="s">
        <v>48</v>
      </c>
      <c r="AU43" s="24" t="s">
        <v>48</v>
      </c>
      <c r="AV43" s="24" t="s">
        <v>48</v>
      </c>
      <c r="AW43" s="24" t="s">
        <v>39</v>
      </c>
      <c r="AX43" s="24" t="s">
        <v>39</v>
      </c>
      <c r="AY43" s="24" t="s">
        <v>39</v>
      </c>
      <c r="AZ43" s="24" t="s">
        <v>39</v>
      </c>
    </row>
    <row r="44" spans="1:52" ht="71.25" x14ac:dyDescent="0.25">
      <c r="A44" s="4" t="s">
        <v>110</v>
      </c>
      <c r="B44" s="4" t="s">
        <v>843</v>
      </c>
      <c r="C44" s="4" t="s">
        <v>1029</v>
      </c>
      <c r="D44" s="4" t="s">
        <v>679</v>
      </c>
      <c r="E44" s="4" t="s">
        <v>589</v>
      </c>
      <c r="F44" s="4" t="s">
        <v>753</v>
      </c>
      <c r="G44" s="4" t="s">
        <v>753</v>
      </c>
      <c r="H44" s="4" t="s">
        <v>753</v>
      </c>
      <c r="I44" s="4" t="s">
        <v>753</v>
      </c>
      <c r="J44" s="4" t="s">
        <v>753</v>
      </c>
      <c r="K44" s="121"/>
      <c r="L44" s="4" t="s">
        <v>110</v>
      </c>
      <c r="M44" s="4" t="s">
        <v>843</v>
      </c>
      <c r="N44" s="4" t="s">
        <v>1029</v>
      </c>
      <c r="O44" s="4" t="s">
        <v>679</v>
      </c>
      <c r="P44" s="4" t="s">
        <v>589</v>
      </c>
      <c r="Q44" s="4" t="s">
        <v>753</v>
      </c>
      <c r="R44" s="4" t="s">
        <v>753</v>
      </c>
      <c r="S44" s="4" t="s">
        <v>753</v>
      </c>
      <c r="T44" s="4" t="s">
        <v>753</v>
      </c>
      <c r="U44" s="4" t="s">
        <v>753</v>
      </c>
      <c r="V44" s="121"/>
      <c r="W44" s="4" t="s">
        <v>110</v>
      </c>
      <c r="X44" s="4" t="s">
        <v>897</v>
      </c>
      <c r="Y44" s="4" t="s">
        <v>589</v>
      </c>
      <c r="Z44" s="4" t="s">
        <v>753</v>
      </c>
      <c r="AA44" s="4" t="s">
        <v>753</v>
      </c>
      <c r="AB44" s="4" t="s">
        <v>753</v>
      </c>
      <c r="AC44" s="4" t="s">
        <v>753</v>
      </c>
      <c r="AD44" s="4" t="s">
        <v>753</v>
      </c>
      <c r="AE44" s="4" t="s">
        <v>753</v>
      </c>
      <c r="AF44" s="4" t="s">
        <v>753</v>
      </c>
      <c r="AG44" s="121"/>
      <c r="AH44" s="4" t="s">
        <v>110</v>
      </c>
      <c r="AI44" s="4" t="s">
        <v>870</v>
      </c>
      <c r="AJ44" s="4" t="s">
        <v>1030</v>
      </c>
      <c r="AK44" s="4" t="s">
        <v>693</v>
      </c>
      <c r="AL44" s="4" t="s">
        <v>589</v>
      </c>
      <c r="AM44" s="4" t="s">
        <v>753</v>
      </c>
      <c r="AN44" s="4" t="s">
        <v>753</v>
      </c>
      <c r="AO44" s="4" t="s">
        <v>753</v>
      </c>
      <c r="AP44" s="4" t="s">
        <v>753</v>
      </c>
      <c r="AQ44" s="4" t="s">
        <v>753</v>
      </c>
      <c r="AR44" s="121"/>
      <c r="AS44" s="122"/>
      <c r="AT44" s="24" t="s">
        <v>48</v>
      </c>
      <c r="AU44" s="24" t="s">
        <v>48</v>
      </c>
      <c r="AV44" s="24" t="s">
        <v>39</v>
      </c>
      <c r="AW44" s="24" t="s">
        <v>48</v>
      </c>
      <c r="AX44" s="24" t="s">
        <v>39</v>
      </c>
      <c r="AY44" s="24" t="s">
        <v>39</v>
      </c>
      <c r="AZ44" s="24" t="s">
        <v>39</v>
      </c>
    </row>
    <row r="45" spans="1:52" ht="71.25" x14ac:dyDescent="0.25">
      <c r="A45" s="4" t="s">
        <v>480</v>
      </c>
      <c r="B45" s="4" t="s">
        <v>843</v>
      </c>
      <c r="C45" s="4" t="s">
        <v>1029</v>
      </c>
      <c r="D45" s="4" t="s">
        <v>679</v>
      </c>
      <c r="E45" s="4" t="s">
        <v>589</v>
      </c>
      <c r="F45" s="4" t="s">
        <v>753</v>
      </c>
      <c r="G45" s="4" t="s">
        <v>753</v>
      </c>
      <c r="H45" s="4" t="s">
        <v>753</v>
      </c>
      <c r="I45" s="4" t="s">
        <v>753</v>
      </c>
      <c r="J45" s="4" t="s">
        <v>753</v>
      </c>
      <c r="K45" s="121"/>
      <c r="L45" s="4" t="s">
        <v>480</v>
      </c>
      <c r="M45" s="4" t="s">
        <v>843</v>
      </c>
      <c r="N45" s="4" t="s">
        <v>1029</v>
      </c>
      <c r="O45" s="4" t="s">
        <v>679</v>
      </c>
      <c r="P45" s="4" t="s">
        <v>589</v>
      </c>
      <c r="Q45" s="4" t="s">
        <v>753</v>
      </c>
      <c r="R45" s="4" t="s">
        <v>753</v>
      </c>
      <c r="S45" s="4" t="s">
        <v>753</v>
      </c>
      <c r="T45" s="4" t="s">
        <v>753</v>
      </c>
      <c r="U45" s="4" t="s">
        <v>753</v>
      </c>
      <c r="V45" s="121"/>
      <c r="W45" s="4" t="s">
        <v>480</v>
      </c>
      <c r="X45" s="4" t="s">
        <v>897</v>
      </c>
      <c r="Y45" s="4" t="s">
        <v>589</v>
      </c>
      <c r="Z45" s="4" t="s">
        <v>753</v>
      </c>
      <c r="AA45" s="4" t="s">
        <v>753</v>
      </c>
      <c r="AB45" s="4" t="s">
        <v>753</v>
      </c>
      <c r="AC45" s="4" t="s">
        <v>753</v>
      </c>
      <c r="AD45" s="4" t="s">
        <v>753</v>
      </c>
      <c r="AE45" s="4" t="s">
        <v>753</v>
      </c>
      <c r="AF45" s="4" t="s">
        <v>753</v>
      </c>
      <c r="AG45" s="121"/>
      <c r="AH45" s="4" t="s">
        <v>480</v>
      </c>
      <c r="AI45" s="4" t="s">
        <v>870</v>
      </c>
      <c r="AJ45" s="4" t="s">
        <v>1030</v>
      </c>
      <c r="AK45" s="4" t="s">
        <v>693</v>
      </c>
      <c r="AL45" s="4" t="s">
        <v>589</v>
      </c>
      <c r="AM45" s="4" t="s">
        <v>753</v>
      </c>
      <c r="AN45" s="4" t="s">
        <v>753</v>
      </c>
      <c r="AO45" s="4" t="s">
        <v>753</v>
      </c>
      <c r="AP45" s="4" t="s">
        <v>753</v>
      </c>
      <c r="AQ45" s="4" t="s">
        <v>753</v>
      </c>
      <c r="AR45" s="121"/>
      <c r="AS45" s="122"/>
      <c r="AT45" s="24" t="s">
        <v>48</v>
      </c>
      <c r="AU45" s="24" t="s">
        <v>48</v>
      </c>
      <c r="AV45" s="24" t="s">
        <v>39</v>
      </c>
      <c r="AW45" s="24" t="s">
        <v>48</v>
      </c>
      <c r="AX45" s="24" t="s">
        <v>39</v>
      </c>
      <c r="AY45" s="24" t="s">
        <v>39</v>
      </c>
      <c r="AZ45" s="24" t="s">
        <v>39</v>
      </c>
    </row>
    <row r="46" spans="1:52" ht="71.25" x14ac:dyDescent="0.25">
      <c r="A46" s="4" t="s">
        <v>399</v>
      </c>
      <c r="B46" s="4" t="s">
        <v>909</v>
      </c>
      <c r="C46" s="4" t="s">
        <v>713</v>
      </c>
      <c r="D46" s="4" t="s">
        <v>1051</v>
      </c>
      <c r="E46" s="4" t="s">
        <v>714</v>
      </c>
      <c r="F46" s="4" t="s">
        <v>589</v>
      </c>
      <c r="G46" s="4" t="s">
        <v>753</v>
      </c>
      <c r="H46" s="4" t="s">
        <v>753</v>
      </c>
      <c r="I46" s="4" t="s">
        <v>753</v>
      </c>
      <c r="J46" s="4" t="s">
        <v>753</v>
      </c>
      <c r="K46" s="121"/>
      <c r="L46" s="4" t="s">
        <v>399</v>
      </c>
      <c r="M46" s="4" t="s">
        <v>909</v>
      </c>
      <c r="N46" s="4" t="s">
        <v>713</v>
      </c>
      <c r="O46" s="4" t="s">
        <v>1051</v>
      </c>
      <c r="P46" s="4" t="s">
        <v>714</v>
      </c>
      <c r="Q46" s="4" t="s">
        <v>589</v>
      </c>
      <c r="R46" s="4" t="s">
        <v>753</v>
      </c>
      <c r="S46" s="4" t="s">
        <v>753</v>
      </c>
      <c r="T46" s="4" t="s">
        <v>753</v>
      </c>
      <c r="U46" s="4" t="s">
        <v>753</v>
      </c>
      <c r="V46" s="121"/>
      <c r="W46" s="4" t="s">
        <v>399</v>
      </c>
      <c r="X46" s="4" t="s">
        <v>752</v>
      </c>
      <c r="Y46" s="4" t="s">
        <v>753</v>
      </c>
      <c r="Z46" s="4" t="s">
        <v>753</v>
      </c>
      <c r="AA46" s="4" t="s">
        <v>753</v>
      </c>
      <c r="AB46" s="4" t="s">
        <v>753</v>
      </c>
      <c r="AC46" s="4" t="s">
        <v>753</v>
      </c>
      <c r="AD46" s="4" t="s">
        <v>753</v>
      </c>
      <c r="AE46" s="4" t="s">
        <v>753</v>
      </c>
      <c r="AF46" s="4" t="s">
        <v>753</v>
      </c>
      <c r="AG46" s="121"/>
      <c r="AH46" s="4" t="s">
        <v>399</v>
      </c>
      <c r="AI46" s="4" t="s">
        <v>752</v>
      </c>
      <c r="AJ46" s="4" t="s">
        <v>753</v>
      </c>
      <c r="AK46" s="4" t="s">
        <v>753</v>
      </c>
      <c r="AL46" s="4" t="s">
        <v>753</v>
      </c>
      <c r="AM46" s="4" t="s">
        <v>753</v>
      </c>
      <c r="AN46" s="4" t="s">
        <v>753</v>
      </c>
      <c r="AO46" s="4" t="s">
        <v>753</v>
      </c>
      <c r="AP46" s="4" t="s">
        <v>753</v>
      </c>
      <c r="AQ46" s="4" t="s">
        <v>753</v>
      </c>
      <c r="AR46" s="121"/>
      <c r="AS46" s="122"/>
      <c r="AT46" s="24" t="s">
        <v>39</v>
      </c>
      <c r="AU46" s="24" t="s">
        <v>48</v>
      </c>
      <c r="AV46" s="24" t="s">
        <v>39</v>
      </c>
      <c r="AW46" s="24" t="s">
        <v>48</v>
      </c>
      <c r="AX46" s="24" t="s">
        <v>39</v>
      </c>
      <c r="AY46" s="24" t="s">
        <v>39</v>
      </c>
      <c r="AZ46" s="24" t="s">
        <v>39</v>
      </c>
    </row>
    <row r="47" spans="1:52" ht="71.25" x14ac:dyDescent="0.25">
      <c r="A47" s="4" t="s">
        <v>87</v>
      </c>
      <c r="B47" s="4" t="s">
        <v>910</v>
      </c>
      <c r="C47" s="4" t="s">
        <v>1029</v>
      </c>
      <c r="D47" s="4" t="s">
        <v>679</v>
      </c>
      <c r="E47" s="4" t="s">
        <v>589</v>
      </c>
      <c r="F47" s="4" t="s">
        <v>753</v>
      </c>
      <c r="G47" s="4" t="s">
        <v>753</v>
      </c>
      <c r="H47" s="4" t="s">
        <v>753</v>
      </c>
      <c r="I47" s="4" t="s">
        <v>753</v>
      </c>
      <c r="J47" s="4" t="s">
        <v>753</v>
      </c>
      <c r="K47" s="121"/>
      <c r="L47" s="4" t="s">
        <v>87</v>
      </c>
      <c r="M47" s="4" t="s">
        <v>843</v>
      </c>
      <c r="N47" s="4" t="s">
        <v>1029</v>
      </c>
      <c r="O47" s="4" t="s">
        <v>679</v>
      </c>
      <c r="P47" s="4" t="s">
        <v>589</v>
      </c>
      <c r="Q47" s="4" t="s">
        <v>753</v>
      </c>
      <c r="R47" s="4" t="s">
        <v>753</v>
      </c>
      <c r="S47" s="4" t="s">
        <v>753</v>
      </c>
      <c r="T47" s="4" t="s">
        <v>753</v>
      </c>
      <c r="U47" s="4" t="s">
        <v>753</v>
      </c>
      <c r="V47" s="121"/>
      <c r="W47" s="4" t="s">
        <v>87</v>
      </c>
      <c r="X47" s="4" t="s">
        <v>897</v>
      </c>
      <c r="Y47" s="4" t="s">
        <v>589</v>
      </c>
      <c r="Z47" s="4" t="s">
        <v>753</v>
      </c>
      <c r="AA47" s="4" t="s">
        <v>753</v>
      </c>
      <c r="AB47" s="4" t="s">
        <v>753</v>
      </c>
      <c r="AC47" s="4" t="s">
        <v>753</v>
      </c>
      <c r="AD47" s="4" t="s">
        <v>753</v>
      </c>
      <c r="AE47" s="4" t="s">
        <v>753</v>
      </c>
      <c r="AF47" s="4" t="s">
        <v>753</v>
      </c>
      <c r="AG47" s="121"/>
      <c r="AH47" s="4" t="s">
        <v>87</v>
      </c>
      <c r="AI47" s="4" t="s">
        <v>870</v>
      </c>
      <c r="AJ47" s="4" t="s">
        <v>1030</v>
      </c>
      <c r="AK47" s="4" t="s">
        <v>693</v>
      </c>
      <c r="AL47" s="4" t="s">
        <v>589</v>
      </c>
      <c r="AM47" s="4" t="s">
        <v>753</v>
      </c>
      <c r="AN47" s="4" t="s">
        <v>753</v>
      </c>
      <c r="AO47" s="4" t="s">
        <v>753</v>
      </c>
      <c r="AP47" s="4" t="s">
        <v>753</v>
      </c>
      <c r="AQ47" s="4" t="s">
        <v>753</v>
      </c>
      <c r="AR47" s="121"/>
      <c r="AS47" s="122"/>
      <c r="AT47" s="24" t="s">
        <v>48</v>
      </c>
      <c r="AU47" s="24" t="s">
        <v>48</v>
      </c>
      <c r="AV47" s="24" t="s">
        <v>39</v>
      </c>
      <c r="AW47" s="24" t="s">
        <v>48</v>
      </c>
      <c r="AX47" s="24" t="s">
        <v>39</v>
      </c>
      <c r="AY47" s="24" t="s">
        <v>39</v>
      </c>
      <c r="AZ47" s="24" t="s">
        <v>39</v>
      </c>
    </row>
    <row r="48" spans="1:52" ht="71.25" x14ac:dyDescent="0.25">
      <c r="A48" s="4" t="s">
        <v>481</v>
      </c>
      <c r="B48" s="4" t="s">
        <v>875</v>
      </c>
      <c r="C48" s="4" t="s">
        <v>1029</v>
      </c>
      <c r="D48" s="4" t="s">
        <v>679</v>
      </c>
      <c r="E48" s="4" t="s">
        <v>589</v>
      </c>
      <c r="F48" s="4" t="s">
        <v>753</v>
      </c>
      <c r="G48" s="4" t="s">
        <v>753</v>
      </c>
      <c r="H48" s="4" t="s">
        <v>753</v>
      </c>
      <c r="I48" s="4" t="s">
        <v>753</v>
      </c>
      <c r="J48" s="4" t="s">
        <v>753</v>
      </c>
      <c r="K48" s="121"/>
      <c r="L48" s="4" t="s">
        <v>481</v>
      </c>
      <c r="M48" s="4" t="s">
        <v>875</v>
      </c>
      <c r="N48" s="4" t="s">
        <v>1029</v>
      </c>
      <c r="O48" s="4" t="s">
        <v>679</v>
      </c>
      <c r="P48" s="4" t="s">
        <v>589</v>
      </c>
      <c r="Q48" s="4" t="s">
        <v>753</v>
      </c>
      <c r="R48" s="4" t="s">
        <v>753</v>
      </c>
      <c r="S48" s="4" t="s">
        <v>753</v>
      </c>
      <c r="T48" s="4" t="s">
        <v>753</v>
      </c>
      <c r="U48" s="4" t="s">
        <v>753</v>
      </c>
      <c r="V48" s="121"/>
      <c r="W48" s="4" t="s">
        <v>481</v>
      </c>
      <c r="X48" s="4" t="s">
        <v>897</v>
      </c>
      <c r="Y48" s="4" t="s">
        <v>589</v>
      </c>
      <c r="Z48" s="4" t="s">
        <v>753</v>
      </c>
      <c r="AA48" s="4" t="s">
        <v>753</v>
      </c>
      <c r="AB48" s="4" t="s">
        <v>753</v>
      </c>
      <c r="AC48" s="4" t="s">
        <v>753</v>
      </c>
      <c r="AD48" s="4" t="s">
        <v>753</v>
      </c>
      <c r="AE48" s="4" t="s">
        <v>753</v>
      </c>
      <c r="AF48" s="4" t="s">
        <v>753</v>
      </c>
      <c r="AG48" s="121"/>
      <c r="AH48" s="4" t="s">
        <v>481</v>
      </c>
      <c r="AI48" s="4" t="s">
        <v>926</v>
      </c>
      <c r="AJ48" s="4" t="s">
        <v>1030</v>
      </c>
      <c r="AK48" s="4" t="s">
        <v>693</v>
      </c>
      <c r="AL48" s="4" t="s">
        <v>589</v>
      </c>
      <c r="AM48" s="4" t="s">
        <v>753</v>
      </c>
      <c r="AN48" s="4" t="s">
        <v>753</v>
      </c>
      <c r="AO48" s="4" t="s">
        <v>753</v>
      </c>
      <c r="AP48" s="4" t="s">
        <v>753</v>
      </c>
      <c r="AQ48" s="4" t="s">
        <v>753</v>
      </c>
      <c r="AR48" s="121"/>
      <c r="AS48" s="122"/>
      <c r="AT48" s="24" t="s">
        <v>48</v>
      </c>
      <c r="AU48" s="24" t="s">
        <v>48</v>
      </c>
      <c r="AV48" s="24" t="s">
        <v>39</v>
      </c>
      <c r="AW48" s="24" t="s">
        <v>48</v>
      </c>
      <c r="AX48" s="24" t="s">
        <v>39</v>
      </c>
      <c r="AY48" s="24" t="s">
        <v>39</v>
      </c>
      <c r="AZ48" s="24" t="s">
        <v>39</v>
      </c>
    </row>
    <row r="49" spans="1:52" ht="71.25" x14ac:dyDescent="0.25">
      <c r="A49" s="4" t="s">
        <v>670</v>
      </c>
      <c r="B49" s="4" t="s">
        <v>715</v>
      </c>
      <c r="C49" s="4" t="s">
        <v>1029</v>
      </c>
      <c r="D49" s="4" t="s">
        <v>693</v>
      </c>
      <c r="E49" s="4" t="s">
        <v>589</v>
      </c>
      <c r="F49" s="4" t="s">
        <v>753</v>
      </c>
      <c r="G49" s="4" t="s">
        <v>753</v>
      </c>
      <c r="H49" s="4" t="s">
        <v>753</v>
      </c>
      <c r="I49" s="4" t="s">
        <v>753</v>
      </c>
      <c r="J49" s="4" t="s">
        <v>753</v>
      </c>
      <c r="K49" s="121"/>
      <c r="L49" s="4" t="s">
        <v>670</v>
      </c>
      <c r="M49" s="4" t="s">
        <v>875</v>
      </c>
      <c r="N49" s="4" t="s">
        <v>1029</v>
      </c>
      <c r="O49" s="4" t="s">
        <v>693</v>
      </c>
      <c r="P49" s="4" t="s">
        <v>589</v>
      </c>
      <c r="Q49" s="4" t="s">
        <v>753</v>
      </c>
      <c r="R49" s="4" t="s">
        <v>753</v>
      </c>
      <c r="S49" s="4" t="s">
        <v>753</v>
      </c>
      <c r="T49" s="4" t="s">
        <v>753</v>
      </c>
      <c r="U49" s="4" t="s">
        <v>753</v>
      </c>
      <c r="V49" s="121"/>
      <c r="W49" s="4" t="s">
        <v>670</v>
      </c>
      <c r="X49" s="4" t="s">
        <v>897</v>
      </c>
      <c r="Y49" s="4" t="s">
        <v>589</v>
      </c>
      <c r="Z49" s="4" t="s">
        <v>753</v>
      </c>
      <c r="AA49" s="4" t="s">
        <v>753</v>
      </c>
      <c r="AB49" s="4" t="s">
        <v>753</v>
      </c>
      <c r="AC49" s="4" t="s">
        <v>753</v>
      </c>
      <c r="AD49" s="4" t="s">
        <v>753</v>
      </c>
      <c r="AE49" s="4" t="s">
        <v>753</v>
      </c>
      <c r="AF49" s="4" t="s">
        <v>753</v>
      </c>
      <c r="AG49" s="121"/>
      <c r="AH49" s="4" t="s">
        <v>670</v>
      </c>
      <c r="AI49" s="4" t="s">
        <v>926</v>
      </c>
      <c r="AJ49" s="4" t="s">
        <v>1030</v>
      </c>
      <c r="AK49" s="4" t="s">
        <v>693</v>
      </c>
      <c r="AL49" s="4" t="s">
        <v>589</v>
      </c>
      <c r="AM49" s="4" t="s">
        <v>753</v>
      </c>
      <c r="AN49" s="4" t="s">
        <v>753</v>
      </c>
      <c r="AO49" s="4" t="s">
        <v>753</v>
      </c>
      <c r="AP49" s="4" t="s">
        <v>753</v>
      </c>
      <c r="AQ49" s="4" t="s">
        <v>753</v>
      </c>
      <c r="AR49" s="121"/>
      <c r="AS49" s="122"/>
      <c r="AT49" s="24" t="s">
        <v>48</v>
      </c>
      <c r="AU49" s="24" t="s">
        <v>48</v>
      </c>
      <c r="AV49" s="24" t="s">
        <v>39</v>
      </c>
      <c r="AW49" s="24" t="s">
        <v>48</v>
      </c>
      <c r="AX49" s="24" t="s">
        <v>39</v>
      </c>
      <c r="AY49" s="24" t="s">
        <v>39</v>
      </c>
      <c r="AZ49" s="24" t="s">
        <v>39</v>
      </c>
    </row>
    <row r="50" spans="1:52" ht="71.25" x14ac:dyDescent="0.25">
      <c r="A50" s="4" t="s">
        <v>95</v>
      </c>
      <c r="B50" s="4" t="s">
        <v>843</v>
      </c>
      <c r="C50" s="4" t="s">
        <v>1029</v>
      </c>
      <c r="D50" s="4" t="s">
        <v>679</v>
      </c>
      <c r="E50" s="4" t="s">
        <v>589</v>
      </c>
      <c r="F50" s="4" t="s">
        <v>753</v>
      </c>
      <c r="G50" s="4" t="s">
        <v>753</v>
      </c>
      <c r="H50" s="4" t="s">
        <v>753</v>
      </c>
      <c r="I50" s="4" t="s">
        <v>753</v>
      </c>
      <c r="J50" s="4" t="s">
        <v>753</v>
      </c>
      <c r="K50" s="121"/>
      <c r="L50" s="4" t="s">
        <v>95</v>
      </c>
      <c r="M50" s="4" t="s">
        <v>843</v>
      </c>
      <c r="N50" s="4" t="s">
        <v>1029</v>
      </c>
      <c r="O50" s="4" t="s">
        <v>679</v>
      </c>
      <c r="P50" s="4" t="s">
        <v>589</v>
      </c>
      <c r="Q50" s="4" t="s">
        <v>753</v>
      </c>
      <c r="R50" s="4" t="s">
        <v>753</v>
      </c>
      <c r="S50" s="4" t="s">
        <v>753</v>
      </c>
      <c r="T50" s="4" t="s">
        <v>753</v>
      </c>
      <c r="U50" s="4" t="s">
        <v>753</v>
      </c>
      <c r="V50" s="121"/>
      <c r="W50" s="4" t="s">
        <v>95</v>
      </c>
      <c r="X50" s="4" t="s">
        <v>900</v>
      </c>
      <c r="Y50" s="4" t="s">
        <v>589</v>
      </c>
      <c r="Z50" s="4" t="s">
        <v>753</v>
      </c>
      <c r="AA50" s="4" t="s">
        <v>753</v>
      </c>
      <c r="AB50" s="4" t="s">
        <v>753</v>
      </c>
      <c r="AC50" s="4" t="s">
        <v>753</v>
      </c>
      <c r="AD50" s="4" t="s">
        <v>753</v>
      </c>
      <c r="AE50" s="4" t="s">
        <v>753</v>
      </c>
      <c r="AF50" s="4" t="s">
        <v>753</v>
      </c>
      <c r="AG50" s="121"/>
      <c r="AH50" s="4" t="s">
        <v>95</v>
      </c>
      <c r="AI50" s="4" t="s">
        <v>752</v>
      </c>
      <c r="AJ50" s="4" t="s">
        <v>753</v>
      </c>
      <c r="AK50" s="4" t="s">
        <v>753</v>
      </c>
      <c r="AL50" s="4" t="s">
        <v>753</v>
      </c>
      <c r="AM50" s="4" t="s">
        <v>753</v>
      </c>
      <c r="AN50" s="4" t="s">
        <v>753</v>
      </c>
      <c r="AO50" s="4" t="s">
        <v>753</v>
      </c>
      <c r="AP50" s="4" t="s">
        <v>753</v>
      </c>
      <c r="AQ50" s="4" t="s">
        <v>753</v>
      </c>
      <c r="AR50" s="121"/>
      <c r="AS50" s="122"/>
      <c r="AT50" s="24" t="s">
        <v>48</v>
      </c>
      <c r="AU50" s="24" t="s">
        <v>48</v>
      </c>
      <c r="AV50" s="24" t="s">
        <v>39</v>
      </c>
      <c r="AW50" s="24" t="s">
        <v>48</v>
      </c>
      <c r="AX50" s="24" t="s">
        <v>39</v>
      </c>
      <c r="AY50" s="24" t="s">
        <v>39</v>
      </c>
      <c r="AZ50" s="24" t="s">
        <v>39</v>
      </c>
    </row>
    <row r="51" spans="1:52" ht="71.25" x14ac:dyDescent="0.25">
      <c r="A51" s="4" t="s">
        <v>111</v>
      </c>
      <c r="B51" s="4" t="s">
        <v>692</v>
      </c>
      <c r="C51" s="4" t="s">
        <v>716</v>
      </c>
      <c r="D51" s="4" t="s">
        <v>589</v>
      </c>
      <c r="E51" s="4" t="s">
        <v>753</v>
      </c>
      <c r="F51" s="4" t="s">
        <v>753</v>
      </c>
      <c r="G51" s="4" t="s">
        <v>753</v>
      </c>
      <c r="H51" s="4" t="s">
        <v>753</v>
      </c>
      <c r="I51" s="4" t="s">
        <v>753</v>
      </c>
      <c r="J51" s="4" t="s">
        <v>753</v>
      </c>
      <c r="K51" s="121"/>
      <c r="L51" s="4" t="s">
        <v>111</v>
      </c>
      <c r="M51" s="4" t="s">
        <v>692</v>
      </c>
      <c r="N51" s="4" t="s">
        <v>689</v>
      </c>
      <c r="O51" s="4" t="s">
        <v>716</v>
      </c>
      <c r="P51" s="4" t="s">
        <v>589</v>
      </c>
      <c r="Q51" s="4" t="s">
        <v>753</v>
      </c>
      <c r="R51" s="4" t="s">
        <v>753</v>
      </c>
      <c r="S51" s="4" t="s">
        <v>753</v>
      </c>
      <c r="T51" s="4" t="s">
        <v>753</v>
      </c>
      <c r="U51" s="4" t="s">
        <v>753</v>
      </c>
      <c r="V51" s="121"/>
      <c r="W51" s="4" t="s">
        <v>111</v>
      </c>
      <c r="X51" s="4" t="s">
        <v>752</v>
      </c>
      <c r="Y51" s="4" t="s">
        <v>753</v>
      </c>
      <c r="Z51" s="4" t="s">
        <v>753</v>
      </c>
      <c r="AA51" s="4" t="s">
        <v>753</v>
      </c>
      <c r="AB51" s="4" t="s">
        <v>753</v>
      </c>
      <c r="AC51" s="4" t="s">
        <v>753</v>
      </c>
      <c r="AD51" s="4" t="s">
        <v>753</v>
      </c>
      <c r="AE51" s="4" t="s">
        <v>753</v>
      </c>
      <c r="AF51" s="4" t="s">
        <v>753</v>
      </c>
      <c r="AG51" s="121"/>
      <c r="AH51" s="4" t="s">
        <v>111</v>
      </c>
      <c r="AI51" s="4" t="s">
        <v>752</v>
      </c>
      <c r="AJ51" s="4" t="s">
        <v>753</v>
      </c>
      <c r="AK51" s="4" t="s">
        <v>753</v>
      </c>
      <c r="AL51" s="4" t="s">
        <v>753</v>
      </c>
      <c r="AM51" s="4" t="s">
        <v>753</v>
      </c>
      <c r="AN51" s="4" t="s">
        <v>753</v>
      </c>
      <c r="AO51" s="4" t="s">
        <v>753</v>
      </c>
      <c r="AP51" s="4" t="s">
        <v>753</v>
      </c>
      <c r="AQ51" s="4" t="s">
        <v>753</v>
      </c>
      <c r="AR51" s="121"/>
      <c r="AS51" s="122"/>
      <c r="AT51" s="24" t="s">
        <v>39</v>
      </c>
      <c r="AU51" s="24" t="s">
        <v>39</v>
      </c>
      <c r="AV51" s="24" t="s">
        <v>48</v>
      </c>
      <c r="AW51" s="24" t="s">
        <v>48</v>
      </c>
      <c r="AX51" s="24" t="s">
        <v>48</v>
      </c>
      <c r="AY51" s="24" t="s">
        <v>48</v>
      </c>
      <c r="AZ51" s="24" t="s">
        <v>39</v>
      </c>
    </row>
    <row r="52" spans="1:52" ht="71.25" x14ac:dyDescent="0.25">
      <c r="A52" s="4" t="s">
        <v>112</v>
      </c>
      <c r="B52" s="4" t="s">
        <v>692</v>
      </c>
      <c r="C52" s="4" t="s">
        <v>893</v>
      </c>
      <c r="D52" s="4" t="s">
        <v>589</v>
      </c>
      <c r="E52" s="4" t="s">
        <v>753</v>
      </c>
      <c r="F52" s="4" t="s">
        <v>753</v>
      </c>
      <c r="G52" s="4" t="s">
        <v>753</v>
      </c>
      <c r="H52" s="4" t="s">
        <v>753</v>
      </c>
      <c r="I52" s="4" t="s">
        <v>753</v>
      </c>
      <c r="J52" s="4" t="s">
        <v>753</v>
      </c>
      <c r="K52" s="121"/>
      <c r="L52" s="4" t="s">
        <v>112</v>
      </c>
      <c r="M52" s="4" t="s">
        <v>692</v>
      </c>
      <c r="N52" s="4" t="s">
        <v>689</v>
      </c>
      <c r="O52" s="4" t="s">
        <v>893</v>
      </c>
      <c r="P52" s="4" t="s">
        <v>589</v>
      </c>
      <c r="Q52" s="4" t="s">
        <v>753</v>
      </c>
      <c r="R52" s="4" t="s">
        <v>753</v>
      </c>
      <c r="S52" s="4" t="s">
        <v>753</v>
      </c>
      <c r="T52" s="4" t="s">
        <v>753</v>
      </c>
      <c r="U52" s="4" t="s">
        <v>753</v>
      </c>
      <c r="V52" s="121"/>
      <c r="W52" s="4" t="s">
        <v>112</v>
      </c>
      <c r="X52" s="4" t="s">
        <v>873</v>
      </c>
      <c r="Y52" s="4" t="s">
        <v>892</v>
      </c>
      <c r="Z52" s="4" t="s">
        <v>891</v>
      </c>
      <c r="AA52" s="4" t="s">
        <v>890</v>
      </c>
      <c r="AB52" s="4" t="s">
        <v>589</v>
      </c>
      <c r="AC52" s="4" t="s">
        <v>753</v>
      </c>
      <c r="AD52" s="4" t="s">
        <v>753</v>
      </c>
      <c r="AE52" s="4" t="s">
        <v>753</v>
      </c>
      <c r="AF52" s="4" t="s">
        <v>753</v>
      </c>
      <c r="AG52" s="121"/>
      <c r="AH52" s="4" t="s">
        <v>112</v>
      </c>
      <c r="AI52" s="4" t="s">
        <v>869</v>
      </c>
      <c r="AJ52" s="4" t="s">
        <v>729</v>
      </c>
      <c r="AK52" s="4" t="s">
        <v>753</v>
      </c>
      <c r="AL52" s="4" t="s">
        <v>753</v>
      </c>
      <c r="AM52" s="4" t="s">
        <v>753</v>
      </c>
      <c r="AN52" s="4" t="s">
        <v>753</v>
      </c>
      <c r="AO52" s="4" t="s">
        <v>753</v>
      </c>
      <c r="AP52" s="4" t="s">
        <v>753</v>
      </c>
      <c r="AQ52" s="4" t="s">
        <v>753</v>
      </c>
      <c r="AR52" s="121"/>
      <c r="AS52" s="122"/>
      <c r="AT52" s="24" t="s">
        <v>39</v>
      </c>
      <c r="AU52" s="24" t="s">
        <v>39</v>
      </c>
      <c r="AV52" s="24" t="s">
        <v>48</v>
      </c>
      <c r="AW52" s="24" t="s">
        <v>48</v>
      </c>
      <c r="AX52" s="24" t="s">
        <v>48</v>
      </c>
      <c r="AY52" s="24" t="s">
        <v>48</v>
      </c>
      <c r="AZ52" s="24" t="s">
        <v>39</v>
      </c>
    </row>
    <row r="53" spans="1:52" ht="99.75" x14ac:dyDescent="0.25">
      <c r="A53" s="4" t="s">
        <v>113</v>
      </c>
      <c r="B53" s="4" t="s">
        <v>860</v>
      </c>
      <c r="C53" s="4" t="s">
        <v>864</v>
      </c>
      <c r="D53" s="4" t="s">
        <v>868</v>
      </c>
      <c r="E53" s="4" t="s">
        <v>1029</v>
      </c>
      <c r="F53" s="4" t="s">
        <v>592</v>
      </c>
      <c r="G53" s="4" t="s">
        <v>753</v>
      </c>
      <c r="H53" s="4" t="s">
        <v>753</v>
      </c>
      <c r="I53" s="4" t="s">
        <v>753</v>
      </c>
      <c r="J53" s="4" t="s">
        <v>753</v>
      </c>
      <c r="K53" s="121"/>
      <c r="L53" s="4" t="s">
        <v>113</v>
      </c>
      <c r="M53" s="4" t="s">
        <v>860</v>
      </c>
      <c r="N53" s="4" t="s">
        <v>864</v>
      </c>
      <c r="O53" s="4" t="s">
        <v>868</v>
      </c>
      <c r="P53" s="4" t="s">
        <v>1029</v>
      </c>
      <c r="Q53" s="4" t="s">
        <v>592</v>
      </c>
      <c r="R53" s="4" t="s">
        <v>753</v>
      </c>
      <c r="S53" s="4" t="s">
        <v>753</v>
      </c>
      <c r="T53" s="4" t="s">
        <v>753</v>
      </c>
      <c r="U53" s="4" t="s">
        <v>753</v>
      </c>
      <c r="V53" s="121"/>
      <c r="W53" s="4" t="s">
        <v>113</v>
      </c>
      <c r="X53" s="4" t="s">
        <v>901</v>
      </c>
      <c r="Y53" s="4" t="s">
        <v>864</v>
      </c>
      <c r="Z53" s="4" t="s">
        <v>592</v>
      </c>
      <c r="AA53" s="4" t="s">
        <v>753</v>
      </c>
      <c r="AB53" s="4" t="s">
        <v>753</v>
      </c>
      <c r="AC53" s="4" t="s">
        <v>753</v>
      </c>
      <c r="AD53" s="4" t="s">
        <v>753</v>
      </c>
      <c r="AE53" s="4" t="s">
        <v>753</v>
      </c>
      <c r="AF53" s="4" t="s">
        <v>753</v>
      </c>
      <c r="AG53" s="121"/>
      <c r="AH53" s="4" t="s">
        <v>113</v>
      </c>
      <c r="AI53" s="4" t="s">
        <v>866</v>
      </c>
      <c r="AJ53" s="4" t="s">
        <v>1030</v>
      </c>
      <c r="AK53" s="4" t="s">
        <v>693</v>
      </c>
      <c r="AL53" s="4" t="s">
        <v>589</v>
      </c>
      <c r="AM53" s="4" t="s">
        <v>753</v>
      </c>
      <c r="AN53" s="4" t="s">
        <v>753</v>
      </c>
      <c r="AO53" s="4" t="s">
        <v>753</v>
      </c>
      <c r="AP53" s="4" t="s">
        <v>753</v>
      </c>
      <c r="AQ53" s="4" t="s">
        <v>753</v>
      </c>
      <c r="AR53" s="121"/>
      <c r="AS53" s="122"/>
      <c r="AT53" s="24" t="s">
        <v>48</v>
      </c>
      <c r="AU53" s="24" t="s">
        <v>48</v>
      </c>
      <c r="AV53" s="24" t="s">
        <v>39</v>
      </c>
      <c r="AW53" s="24" t="s">
        <v>48</v>
      </c>
      <c r="AX53" s="24" t="s">
        <v>39</v>
      </c>
      <c r="AY53" s="24" t="s">
        <v>39</v>
      </c>
      <c r="AZ53" s="24" t="s">
        <v>39</v>
      </c>
    </row>
    <row r="54" spans="1:52" ht="71.25" x14ac:dyDescent="0.25">
      <c r="A54" s="4" t="s">
        <v>85</v>
      </c>
      <c r="B54" s="4" t="s">
        <v>678</v>
      </c>
      <c r="C54" s="4" t="s">
        <v>894</v>
      </c>
      <c r="D54" s="4" t="s">
        <v>589</v>
      </c>
      <c r="E54" s="4" t="s">
        <v>753</v>
      </c>
      <c r="F54" s="4" t="s">
        <v>753</v>
      </c>
      <c r="G54" s="4" t="s">
        <v>753</v>
      </c>
      <c r="H54" s="4" t="s">
        <v>753</v>
      </c>
      <c r="I54" s="4" t="s">
        <v>753</v>
      </c>
      <c r="J54" s="4" t="s">
        <v>753</v>
      </c>
      <c r="K54" s="121"/>
      <c r="L54" s="4" t="s">
        <v>85</v>
      </c>
      <c r="M54" s="4" t="s">
        <v>678</v>
      </c>
      <c r="N54" s="4" t="s">
        <v>689</v>
      </c>
      <c r="O54" s="4" t="s">
        <v>894</v>
      </c>
      <c r="P54" s="4" t="s">
        <v>589</v>
      </c>
      <c r="Q54" s="4" t="s">
        <v>753</v>
      </c>
      <c r="R54" s="4" t="s">
        <v>753</v>
      </c>
      <c r="S54" s="4" t="s">
        <v>753</v>
      </c>
      <c r="T54" s="4" t="s">
        <v>753</v>
      </c>
      <c r="U54" s="4" t="s">
        <v>753</v>
      </c>
      <c r="V54" s="121"/>
      <c r="W54" s="4" t="s">
        <v>85</v>
      </c>
      <c r="X54" s="4" t="s">
        <v>873</v>
      </c>
      <c r="Y54" s="4" t="s">
        <v>892</v>
      </c>
      <c r="Z54" s="4" t="s">
        <v>891</v>
      </c>
      <c r="AA54" s="4" t="s">
        <v>890</v>
      </c>
      <c r="AB54" s="4" t="s">
        <v>589</v>
      </c>
      <c r="AC54" s="4" t="s">
        <v>753</v>
      </c>
      <c r="AD54" s="4" t="s">
        <v>753</v>
      </c>
      <c r="AE54" s="4" t="s">
        <v>753</v>
      </c>
      <c r="AF54" s="4" t="s">
        <v>753</v>
      </c>
      <c r="AG54" s="121"/>
      <c r="AH54" s="4" t="s">
        <v>85</v>
      </c>
      <c r="AI54" s="4" t="s">
        <v>873</v>
      </c>
      <c r="AJ54" s="4" t="s">
        <v>729</v>
      </c>
      <c r="AK54" s="4" t="s">
        <v>753</v>
      </c>
      <c r="AL54" s="4" t="s">
        <v>753</v>
      </c>
      <c r="AM54" s="4" t="s">
        <v>753</v>
      </c>
      <c r="AN54" s="4" t="s">
        <v>753</v>
      </c>
      <c r="AO54" s="4" t="s">
        <v>753</v>
      </c>
      <c r="AP54" s="4" t="s">
        <v>753</v>
      </c>
      <c r="AQ54" s="4" t="s">
        <v>753</v>
      </c>
      <c r="AR54" s="121"/>
      <c r="AS54" s="122"/>
      <c r="AT54" s="24" t="s">
        <v>39</v>
      </c>
      <c r="AU54" s="24" t="s">
        <v>39</v>
      </c>
      <c r="AV54" s="24" t="s">
        <v>48</v>
      </c>
      <c r="AW54" s="24" t="s">
        <v>48</v>
      </c>
      <c r="AX54" s="24" t="s">
        <v>48</v>
      </c>
      <c r="AY54" s="24" t="s">
        <v>48</v>
      </c>
      <c r="AZ54" s="24" t="s">
        <v>39</v>
      </c>
    </row>
    <row r="55" spans="1:52" x14ac:dyDescent="0.25">
      <c r="AI55" s="4"/>
      <c r="AJ55" s="4"/>
      <c r="AK55" s="4"/>
      <c r="AL55" s="4"/>
    </row>
    <row r="56" spans="1:52" x14ac:dyDescent="0.25">
      <c r="AI56" s="4"/>
      <c r="AJ56" s="4"/>
      <c r="AK56" s="4"/>
      <c r="AL56" s="4"/>
      <c r="AM56" s="4"/>
    </row>
    <row r="57" spans="1:52" x14ac:dyDescent="0.25">
      <c r="AI57" s="4"/>
      <c r="AJ57" s="4"/>
      <c r="AK57" s="4"/>
      <c r="AL57" s="4"/>
    </row>
    <row r="58" spans="1:52" x14ac:dyDescent="0.25">
      <c r="AI58" s="4"/>
      <c r="AJ58" s="4"/>
      <c r="AK58" s="4"/>
    </row>
    <row r="59" spans="1:52" x14ac:dyDescent="0.25">
      <c r="AI59" s="4"/>
      <c r="AJ59" s="4"/>
      <c r="AK59" s="4"/>
      <c r="AL59" s="4"/>
    </row>
    <row r="60" spans="1:52" x14ac:dyDescent="0.25">
      <c r="AI60" s="4"/>
      <c r="AJ60" s="4"/>
      <c r="AK60" s="4"/>
    </row>
    <row r="61" spans="1:52" x14ac:dyDescent="0.25">
      <c r="AI61" s="4"/>
      <c r="AJ61" s="4"/>
      <c r="AK61" s="4"/>
    </row>
    <row r="62" spans="1:52" x14ac:dyDescent="0.25">
      <c r="AI62" s="4"/>
      <c r="AJ62" s="4"/>
      <c r="AK62" s="4"/>
      <c r="AL62" s="4"/>
    </row>
    <row r="63" spans="1:52" x14ac:dyDescent="0.25">
      <c r="AI63" s="4"/>
      <c r="AJ63" s="4"/>
      <c r="AK63" s="4"/>
      <c r="AL63" s="4"/>
      <c r="AM63" s="4"/>
      <c r="AN63" s="4"/>
      <c r="AO63" s="4"/>
    </row>
    <row r="64" spans="1:52" x14ac:dyDescent="0.25">
      <c r="AI64" s="4"/>
      <c r="AJ64" s="4"/>
      <c r="AK64" s="4"/>
      <c r="AM64" s="4"/>
    </row>
    <row r="65" spans="35:43" x14ac:dyDescent="0.25">
      <c r="AI65" s="4"/>
      <c r="AJ65" s="4"/>
      <c r="AK65" s="4"/>
      <c r="AL65" s="4"/>
      <c r="AM65" s="4"/>
    </row>
    <row r="66" spans="35:43" x14ac:dyDescent="0.25">
      <c r="AI66" s="4"/>
      <c r="AJ66" s="4"/>
      <c r="AK66" s="4"/>
      <c r="AL66" s="173"/>
    </row>
    <row r="67" spans="35:43" x14ac:dyDescent="0.25">
      <c r="AI67" s="4"/>
      <c r="AJ67" s="4"/>
      <c r="AK67" s="4"/>
      <c r="AM67" s="4"/>
      <c r="AN67" s="4"/>
      <c r="AO67" s="4"/>
      <c r="AP67" s="4"/>
      <c r="AQ67" s="4"/>
    </row>
    <row r="68" spans="35:43" x14ac:dyDescent="0.25">
      <c r="AI68" s="4"/>
      <c r="AJ68" s="4"/>
      <c r="AK68" s="4"/>
      <c r="AL68" s="4"/>
      <c r="AM68" s="4"/>
      <c r="AN68" s="4"/>
      <c r="AO68" s="4"/>
      <c r="AP68" s="4"/>
      <c r="AQ68" s="4"/>
    </row>
    <row r="69" spans="35:43" x14ac:dyDescent="0.25">
      <c r="AI69" s="4"/>
      <c r="AJ69" s="4"/>
      <c r="AK69" s="4"/>
      <c r="AL69" s="4"/>
    </row>
    <row r="70" spans="35:43" x14ac:dyDescent="0.25">
      <c r="AI70" s="4"/>
      <c r="AJ70" s="4"/>
      <c r="AK70" s="4"/>
      <c r="AL70" s="4"/>
      <c r="AM70" s="4"/>
      <c r="AN70" s="4"/>
      <c r="AO70" s="4"/>
    </row>
    <row r="71" spans="35:43" x14ac:dyDescent="0.25">
      <c r="AI71" s="4"/>
      <c r="AJ71" s="4"/>
      <c r="AK71" s="4"/>
      <c r="AL71" s="4"/>
      <c r="AM71" s="4"/>
      <c r="AN71" s="4"/>
      <c r="AO71" s="4"/>
      <c r="AP71" s="4"/>
      <c r="AQ71" s="4"/>
    </row>
    <row r="72" spans="35:43" x14ac:dyDescent="0.25">
      <c r="AI72" s="4"/>
      <c r="AJ72" s="4"/>
      <c r="AK72" s="4"/>
      <c r="AL72" s="4"/>
    </row>
    <row r="73" spans="35:43" x14ac:dyDescent="0.25">
      <c r="AI73" s="4"/>
      <c r="AJ73" s="4"/>
      <c r="AK73" s="4"/>
      <c r="AL73" s="4"/>
    </row>
    <row r="74" spans="35:43" x14ac:dyDescent="0.25">
      <c r="AI74" s="4"/>
      <c r="AJ74" s="4"/>
      <c r="AK74" s="4"/>
      <c r="AL74" s="4"/>
    </row>
    <row r="75" spans="35:43" x14ac:dyDescent="0.25">
      <c r="AI75" s="4"/>
      <c r="AJ75" s="4"/>
      <c r="AK75" s="4"/>
      <c r="AL75" s="4"/>
    </row>
    <row r="76" spans="35:43" x14ac:dyDescent="0.25">
      <c r="AI76" s="4"/>
      <c r="AJ76" s="4"/>
      <c r="AK76" s="4"/>
      <c r="AL76" s="4"/>
    </row>
    <row r="77" spans="35:43" x14ac:dyDescent="0.25">
      <c r="AI77" s="4"/>
      <c r="AJ77" s="4"/>
      <c r="AK77" s="4"/>
      <c r="AL77" s="4"/>
    </row>
    <row r="78" spans="35:43" x14ac:dyDescent="0.25">
      <c r="AI78" s="4"/>
      <c r="AJ78" s="4"/>
      <c r="AK78" s="4"/>
      <c r="AL78" s="4"/>
      <c r="AM78" s="4"/>
      <c r="AN78" s="4"/>
      <c r="AO78" s="4"/>
      <c r="AP78" s="4"/>
      <c r="AQ78" s="4"/>
    </row>
    <row r="79" spans="35:43" x14ac:dyDescent="0.25">
      <c r="AI79" s="4"/>
      <c r="AJ79" s="4"/>
      <c r="AK79" s="4"/>
      <c r="AL79" s="4"/>
      <c r="AM79" s="4"/>
    </row>
    <row r="80" spans="35:43" x14ac:dyDescent="0.25">
      <c r="AI80" s="4"/>
      <c r="AJ80" s="4"/>
      <c r="AK80" s="4"/>
      <c r="AL80" s="4"/>
    </row>
    <row r="81" spans="35:43" x14ac:dyDescent="0.25">
      <c r="AI81" s="4"/>
      <c r="AJ81" s="4"/>
      <c r="AK81" s="4"/>
      <c r="AL81" s="4"/>
    </row>
    <row r="82" spans="35:43" x14ac:dyDescent="0.25">
      <c r="AI82" s="4"/>
      <c r="AJ82" s="4"/>
      <c r="AK82" s="4"/>
    </row>
    <row r="83" spans="35:43" x14ac:dyDescent="0.25">
      <c r="AI83" s="4"/>
      <c r="AJ83" s="4"/>
      <c r="AK83" s="4"/>
      <c r="AL83" s="4"/>
      <c r="AM83" s="4"/>
      <c r="AN83" s="4"/>
      <c r="AO83" s="4"/>
      <c r="AP83" s="4"/>
      <c r="AQ83" s="4"/>
    </row>
    <row r="84" spans="35:43" x14ac:dyDescent="0.25">
      <c r="AI84" s="4"/>
      <c r="AJ84" s="4"/>
      <c r="AK84" s="4"/>
      <c r="AL84" s="4"/>
      <c r="AM84" s="4"/>
      <c r="AN84" s="4"/>
      <c r="AO84" s="4"/>
    </row>
    <row r="85" spans="35:43" x14ac:dyDescent="0.25">
      <c r="AI85" s="4"/>
      <c r="AJ85" s="4"/>
      <c r="AK85" s="4"/>
      <c r="AL85" s="4"/>
      <c r="AM85" s="4"/>
      <c r="AN85" s="4"/>
      <c r="AO85" s="4"/>
      <c r="AP85" s="4"/>
      <c r="AQ85" s="4"/>
    </row>
    <row r="86" spans="35:43" x14ac:dyDescent="0.25">
      <c r="AI86" s="4"/>
      <c r="AJ86" s="4"/>
      <c r="AK86" s="4"/>
      <c r="AL86" s="4"/>
    </row>
    <row r="87" spans="35:43" x14ac:dyDescent="0.25">
      <c r="AI87" s="4"/>
      <c r="AJ87" s="4"/>
      <c r="AK87" s="4"/>
      <c r="AL87" s="4"/>
      <c r="AM87" s="4"/>
      <c r="AN87" s="4"/>
      <c r="AO87" s="4"/>
      <c r="AP87" s="4"/>
      <c r="AQ87" s="4"/>
    </row>
    <row r="88" spans="35:43" x14ac:dyDescent="0.25">
      <c r="AI88" s="4"/>
      <c r="AJ88" s="4"/>
      <c r="AK88" s="4"/>
      <c r="AL88" s="4"/>
      <c r="AM88" s="4"/>
      <c r="AN88" s="4"/>
    </row>
    <row r="89" spans="35:43" x14ac:dyDescent="0.25">
      <c r="AI89" s="4"/>
      <c r="AJ89" s="4"/>
      <c r="AK89" s="4"/>
      <c r="AL89" s="173"/>
    </row>
    <row r="90" spans="35:43" x14ac:dyDescent="0.25">
      <c r="AI90" s="4"/>
      <c r="AJ90" s="4"/>
      <c r="AK90" s="4"/>
      <c r="AL90" s="4"/>
      <c r="AM90" s="4"/>
    </row>
    <row r="91" spans="35:43" x14ac:dyDescent="0.25">
      <c r="AI91" s="4"/>
      <c r="AJ91" s="4"/>
      <c r="AK91" s="4"/>
      <c r="AL91" s="4"/>
    </row>
    <row r="92" spans="35:43" x14ac:dyDescent="0.25">
      <c r="AI92" s="4"/>
      <c r="AJ92" s="4"/>
      <c r="AK92" s="4"/>
      <c r="AL92" s="4"/>
    </row>
    <row r="93" spans="35:43" x14ac:dyDescent="0.25">
      <c r="AI93" s="4"/>
      <c r="AJ93" s="4"/>
      <c r="AK93" s="4"/>
      <c r="AL93" s="4"/>
      <c r="AM93" s="4"/>
    </row>
    <row r="94" spans="35:43" x14ac:dyDescent="0.25">
      <c r="AI94" s="4"/>
      <c r="AJ94" s="4"/>
      <c r="AK94" s="4"/>
      <c r="AL94" s="4"/>
    </row>
    <row r="95" spans="35:43" x14ac:dyDescent="0.25">
      <c r="AI95" s="4"/>
      <c r="AJ95" s="4"/>
      <c r="AK95" s="4"/>
      <c r="AL95" s="4"/>
    </row>
    <row r="96" spans="35:43" x14ac:dyDescent="0.25">
      <c r="AI96" s="4"/>
      <c r="AJ96" s="4"/>
      <c r="AK96" s="4"/>
      <c r="AL96" s="4"/>
    </row>
    <row r="97" spans="35:38" x14ac:dyDescent="0.25">
      <c r="AI97" s="4"/>
      <c r="AJ97" s="4"/>
      <c r="AK97" s="4"/>
      <c r="AL97" s="4"/>
    </row>
    <row r="98" spans="35:38" x14ac:dyDescent="0.25">
      <c r="AI98" s="4"/>
      <c r="AJ98" s="4"/>
      <c r="AK98" s="4"/>
      <c r="AL98" s="4"/>
    </row>
    <row r="99" spans="35:38" x14ac:dyDescent="0.25">
      <c r="AI99" s="4"/>
      <c r="AJ99" s="4"/>
      <c r="AL99" s="173"/>
    </row>
    <row r="100" spans="35:38" x14ac:dyDescent="0.25">
      <c r="AI100" s="4"/>
      <c r="AJ100" s="4"/>
      <c r="AK100" s="4"/>
      <c r="AL100" s="173"/>
    </row>
    <row r="101" spans="35:38" x14ac:dyDescent="0.25">
      <c r="AI101" s="4"/>
      <c r="AJ101" s="4"/>
      <c r="AK101" s="4"/>
      <c r="AL101" s="4"/>
    </row>
  </sheetData>
  <sheetProtection algorithmName="SHA-512" hashValue="+f7R8fAVSuQ91Gglz4dz54iLNd/jB1tPeAxlYv9N8pbiKJUj6Z67H5Zz7eELUKutfPA29y1zCSJlaQ1wDFIwvA==" saltValue="hY5EJzH0akc12vsSnRL5lA==" spinCount="100000" sheet="1" objects="1" scenarios="1" formatColumns="0" formatRows="0" autoFilter="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A60F2-B5F7-4ABB-9768-3DFD8161CE2F}">
  <sheetPr codeName="Sheet2">
    <pageSetUpPr fitToPage="1"/>
  </sheetPr>
  <dimension ref="A1:XFC73"/>
  <sheetViews>
    <sheetView zoomScaleNormal="100" workbookViewId="0">
      <selection sqref="A1:B1"/>
    </sheetView>
  </sheetViews>
  <sheetFormatPr defaultColWidth="0" defaultRowHeight="12" customHeight="1" zeroHeight="1" x14ac:dyDescent="0.25"/>
  <cols>
    <col min="1" max="2" width="80.7109375" style="4" customWidth="1"/>
    <col min="3" max="3" width="92.7109375" style="4" customWidth="1"/>
    <col min="4" max="16383" width="5.7109375" style="4" hidden="1"/>
    <col min="16384" max="16384" width="30.42578125" style="4" hidden="1" customWidth="1"/>
  </cols>
  <sheetData>
    <row r="1" spans="1:3" ht="12" customHeight="1" thickBot="1" x14ac:dyDescent="0.3">
      <c r="A1" s="330" t="s">
        <v>948</v>
      </c>
      <c r="B1" s="331"/>
      <c r="C1" s="28" t="str">
        <f>Hidden!$B$73</f>
        <v xml:space="preserve">This cell is intentionally left blank. </v>
      </c>
    </row>
    <row r="2" spans="1:3" ht="18" customHeight="1" thickBot="1" x14ac:dyDescent="0.3">
      <c r="A2" s="294" t="str">
        <f>Hidden!A71</f>
        <v>ERC Generation General Workbook</v>
      </c>
      <c r="B2" s="295"/>
      <c r="C2" s="72" t="str">
        <f>Hidden!$B$73</f>
        <v xml:space="preserve">This cell is intentionally left blank. </v>
      </c>
    </row>
    <row r="3" spans="1:3" ht="18" customHeight="1" thickBot="1" x14ac:dyDescent="0.3">
      <c r="A3" s="342" t="str">
        <f>Hidden!A72</f>
        <v>TCEQ - 20948 Version 2.0 - Rev. X/26</v>
      </c>
      <c r="B3" s="343"/>
      <c r="C3" s="71" t="str">
        <f>Hidden!$B$73</f>
        <v xml:space="preserve">This cell is intentionally left blank. </v>
      </c>
    </row>
    <row r="4" spans="1:3" ht="18" customHeight="1" thickBot="1" x14ac:dyDescent="0.3">
      <c r="A4" s="334" t="s">
        <v>5</v>
      </c>
      <c r="B4" s="344"/>
      <c r="C4" s="58" t="s">
        <v>426</v>
      </c>
    </row>
    <row r="5" spans="1:3" ht="18" customHeight="1" x14ac:dyDescent="0.25">
      <c r="A5" s="7" t="s">
        <v>486</v>
      </c>
      <c r="B5" s="73" t="str">
        <f>Hidden!$B$73</f>
        <v xml:space="preserve">This cell is intentionally left blank. </v>
      </c>
      <c r="C5" s="213" t="str">
        <f>Hidden!$A$75</f>
        <v>All comments added in this column by the applicant should be deleted prior to application submittal.</v>
      </c>
    </row>
    <row r="6" spans="1:3" ht="18" customHeight="1" x14ac:dyDescent="0.25">
      <c r="A6" s="176" t="s">
        <v>485</v>
      </c>
      <c r="B6" s="74" t="str">
        <f>Hidden!$B$73</f>
        <v xml:space="preserve">This cell is intentionally left blank. </v>
      </c>
      <c r="C6" s="77" t="str">
        <f>Hidden!$B$73</f>
        <v xml:space="preserve">This cell is intentionally left blank. </v>
      </c>
    </row>
    <row r="7" spans="1:3" ht="18" customHeight="1" x14ac:dyDescent="0.25">
      <c r="A7" s="6" t="s">
        <v>842</v>
      </c>
      <c r="B7" s="74" t="str">
        <f>Hidden!$B$73</f>
        <v xml:space="preserve">This cell is intentionally left blank. </v>
      </c>
      <c r="C7" s="77" t="str">
        <f>Hidden!$B$73</f>
        <v xml:space="preserve">This cell is intentionally left blank. </v>
      </c>
    </row>
    <row r="8" spans="1:3" ht="18" customHeight="1" thickBot="1" x14ac:dyDescent="0.3">
      <c r="A8" s="76" t="s">
        <v>515</v>
      </c>
      <c r="B8" s="75" t="str">
        <f>Hidden!$B$73</f>
        <v xml:space="preserve">This cell is intentionally left blank. </v>
      </c>
      <c r="C8" s="78" t="str">
        <f>Hidden!$B$73</f>
        <v xml:space="preserve">This cell is intentionally left blank. </v>
      </c>
    </row>
    <row r="9" spans="1:3" ht="18" customHeight="1" thickBot="1" x14ac:dyDescent="0.3">
      <c r="A9" s="334" t="s">
        <v>762</v>
      </c>
      <c r="B9" s="349"/>
      <c r="C9" s="256"/>
    </row>
    <row r="10" spans="1:3" ht="80.099999999999994" customHeight="1" thickBot="1" x14ac:dyDescent="0.3">
      <c r="A10" s="144" t="s">
        <v>16</v>
      </c>
      <c r="B10" s="214"/>
      <c r="C10" s="237"/>
    </row>
    <row r="11" spans="1:3" ht="18" customHeight="1" x14ac:dyDescent="0.25">
      <c r="A11" s="350" t="s">
        <v>1067</v>
      </c>
      <c r="B11" s="351"/>
      <c r="C11" s="237"/>
    </row>
    <row r="12" spans="1:3" ht="18" customHeight="1" x14ac:dyDescent="0.25">
      <c r="A12" s="8" t="s">
        <v>967</v>
      </c>
      <c r="B12" s="264"/>
      <c r="C12" s="237"/>
    </row>
    <row r="13" spans="1:3" ht="18" customHeight="1" x14ac:dyDescent="0.25">
      <c r="A13" s="10" t="s">
        <v>410</v>
      </c>
      <c r="B13" s="12"/>
      <c r="C13" s="237"/>
    </row>
    <row r="14" spans="1:3" ht="18" customHeight="1" x14ac:dyDescent="0.25">
      <c r="A14" s="266" t="s">
        <v>1102</v>
      </c>
      <c r="B14" s="264"/>
      <c r="C14" s="237"/>
    </row>
    <row r="15" spans="1:3" ht="18" customHeight="1" x14ac:dyDescent="0.25">
      <c r="A15" s="8" t="s">
        <v>525</v>
      </c>
      <c r="B15" s="12"/>
      <c r="C15" s="237"/>
    </row>
    <row r="16" spans="1:3" ht="18" customHeight="1" x14ac:dyDescent="0.25">
      <c r="A16" s="8" t="s">
        <v>672</v>
      </c>
      <c r="B16" s="12"/>
      <c r="C16" s="237"/>
    </row>
    <row r="17" spans="1:3" ht="18" customHeight="1" x14ac:dyDescent="0.25">
      <c r="A17" s="8" t="s">
        <v>409</v>
      </c>
      <c r="B17" s="13" t="str">
        <f>IF(B15="","",IF(B15=Hidden!C2,Hidden!D6,IF(B15=Hidden!C3,Hidden!D4,IF(B15=Hidden!C4,Hidden!D2,IF(B15=Hidden!C5,Hidden!D2,IF(B15=Hidden!C6,Hidden!D3,IF(B15=Hidden!C7,Hidden!D3,IF(B15=Hidden!C8,Hidden!D3,IF(B15=Hidden!C9,Hidden!D5,IF(B15=Hidden!C10,Hidden!D3,IF(B15=Hidden!C11,Hidden!D2,IF(B15=Hidden!C12,Hidden!D7,IF(B15=Hidden!C13,Hidden!D2,IF(B15=Hidden!C14,Hidden!D2,IF(B15=Hidden!C15,Hidden!D11,IF(B15=Hidden!C16,Hidden!D12,IF(B15=Hidden!C17,Hidden!D3,IF(B15=Hidden!C18,Hidden!D3,IF(B15=Hidden!C19,Hidden!D2,IF(B15=Hidden!C20,Hidden!D2,IF(B15=Hidden!C21,Hidden!D13,IF(B15=Hidden!C22,Hidden!D8,IF(B15=Hidden!C23,Hidden!D3,IF(B15=Hidden!C24,Hidden!D3,IF(B15=Hidden!C25,Hidden!D9,IF(B15=Hidden!C26,Hidden!D3,IF(B15=Hidden!C27,Hidden!D10,IF(B15=Hidden!C28,Hidden!D2,IF(B15=Hidden!C29,Hidden!D3)))))))))))))))))))))))))))))</f>
        <v/>
      </c>
      <c r="C17" s="237"/>
    </row>
    <row r="18" spans="1:3" ht="33" customHeight="1" x14ac:dyDescent="0.25">
      <c r="A18" s="354" t="str">
        <f>IF(B16="No",Hidden!A77,"")</f>
        <v/>
      </c>
      <c r="B18" s="355"/>
      <c r="C18" s="237"/>
    </row>
    <row r="19" spans="1:3" ht="18" customHeight="1" x14ac:dyDescent="0.25">
      <c r="A19" s="356" t="s">
        <v>17</v>
      </c>
      <c r="B19" s="357"/>
      <c r="C19" s="237"/>
    </row>
    <row r="20" spans="1:3" ht="18" customHeight="1" x14ac:dyDescent="0.25">
      <c r="A20" s="8" t="s">
        <v>1043</v>
      </c>
      <c r="B20" s="12"/>
      <c r="C20" s="237"/>
    </row>
    <row r="21" spans="1:3" ht="18" customHeight="1" x14ac:dyDescent="0.25">
      <c r="A21" s="8" t="s">
        <v>1044</v>
      </c>
      <c r="B21" s="12"/>
      <c r="C21" s="237"/>
    </row>
    <row r="22" spans="1:3" ht="33" customHeight="1" x14ac:dyDescent="0.25">
      <c r="A22" s="8" t="s">
        <v>1045</v>
      </c>
      <c r="B22" s="12"/>
      <c r="C22" s="237"/>
    </row>
    <row r="23" spans="1:3" ht="33" customHeight="1" thickBot="1" x14ac:dyDescent="0.3">
      <c r="A23" s="11" t="s">
        <v>792</v>
      </c>
      <c r="B23" s="30"/>
      <c r="C23" s="237"/>
    </row>
    <row r="24" spans="1:3" ht="18" customHeight="1" thickBot="1" x14ac:dyDescent="0.3">
      <c r="A24" s="334" t="s">
        <v>763</v>
      </c>
      <c r="B24" s="335"/>
      <c r="C24" s="237"/>
    </row>
    <row r="25" spans="1:3" ht="18" customHeight="1" x14ac:dyDescent="0.25">
      <c r="A25" s="356" t="s">
        <v>650</v>
      </c>
      <c r="B25" s="357"/>
      <c r="C25" s="237"/>
    </row>
    <row r="26" spans="1:3" ht="18" customHeight="1" x14ac:dyDescent="0.25">
      <c r="A26" s="8" t="s">
        <v>819</v>
      </c>
      <c r="B26" s="15" t="str">
        <f>IF(B15="","",IF(OR(B15=Hidden!A35,B15=Hidden!A36,B15=Hidden!A38,B15=Hidden!A39,B15=Hidden!A40,B15=Hidden!A41,B15=Hidden!A42,B15=Hidden!A43,B15=Hidden!A44),"2017",IF(B15=Hidden!A37,"1990",IF(OR(B15&lt;&gt;Hidden!A35,B15&lt;&gt;Hidden!A36,B15&lt;&gt;Hidden!A38,B15&lt;&gt;Hidden!A39,B15&lt;&gt;Hidden!A40,B15&lt;&gt;Hidden!A41,B15&lt;&gt;Hidden!A42,B15&lt;&gt;Hidden!A43,B15&lt;&gt;Hidden!A44),"",IF(B15&lt;&gt;Hidden!A37,"")))))</f>
        <v/>
      </c>
      <c r="C26" s="237"/>
    </row>
    <row r="27" spans="1:3" ht="33" customHeight="1" x14ac:dyDescent="0.25">
      <c r="A27" s="8" t="s">
        <v>820</v>
      </c>
      <c r="B27" s="12"/>
      <c r="C27" s="237"/>
    </row>
    <row r="28" spans="1:3" ht="18" customHeight="1" x14ac:dyDescent="0.25">
      <c r="A28" s="14" t="s">
        <v>821</v>
      </c>
      <c r="B28" s="12"/>
      <c r="C28" s="237"/>
    </row>
    <row r="29" spans="1:3" ht="33" customHeight="1" x14ac:dyDescent="0.25">
      <c r="A29" s="8" t="s">
        <v>976</v>
      </c>
      <c r="B29" s="12"/>
      <c r="C29" s="237"/>
    </row>
    <row r="30" spans="1:3" ht="33" customHeight="1" x14ac:dyDescent="0.25">
      <c r="A30" s="8" t="s">
        <v>972</v>
      </c>
      <c r="B30" s="12"/>
      <c r="C30" s="237"/>
    </row>
    <row r="31" spans="1:3" ht="18" customHeight="1" x14ac:dyDescent="0.25">
      <c r="A31" s="267" t="s">
        <v>1103</v>
      </c>
      <c r="B31" s="12"/>
      <c r="C31" s="237"/>
    </row>
    <row r="32" spans="1:3" ht="33" customHeight="1" x14ac:dyDescent="0.25">
      <c r="A32" s="8" t="s">
        <v>976</v>
      </c>
      <c r="B32" s="12"/>
      <c r="C32" s="237"/>
    </row>
    <row r="33" spans="1:3" ht="18" customHeight="1" x14ac:dyDescent="0.25">
      <c r="A33" s="8" t="s">
        <v>663</v>
      </c>
      <c r="B33" s="13" t="str">
        <f>IF(OR(B13="",B17=""),"",IF(AND(B17=Hidden!D2,B30="Yes"),"2019",IF(AND(B17=Hidden!D2,B30="No",B31="Yes"),"2019",IF(AND(B17=Hidden!D2,B30="No",B31="No",B32="Yes"),"2019",IF(AND(B17=Hidden!D2,B30="No",B31="No",B32="No",B13=Hidden!P11),"2019",IF(AND(B17=Hidden!D2,B30="No",B31="No",B32="No",B13=Hidden!P12),"2019",IF(AND(B17=Hidden!D2,B30="No",B31="No",B32="No"),"2020",IF(AND(B17=Hidden!D3,B30="Yes"),"2019",IF(AND(B17=Hidden!D3,B30="No",B31="Yes"),"2019",IF(AND(B17=Hidden!D3,B30="No",B31="No",B32="Yes"),"2019",IF(AND(B17=Hidden!D3,B30="No",B31="No",B32="No",B13=Hidden!P11),"2019",IF(AND(B17=Hidden!D3,B30="No",B31="No",B32="No",B13=Hidden!P12),"2019",IF(AND(B17=Hidden!D3,B30="No",B31="No",B32="No"),"2020",IF(OR(B17&lt;&gt;Hidden!D2,B17&lt;&gt;Hidden!D3),""))))))))))))))</f>
        <v/>
      </c>
      <c r="C33" s="237"/>
    </row>
    <row r="34" spans="1:3" ht="18" customHeight="1" x14ac:dyDescent="0.25">
      <c r="A34" s="8" t="s">
        <v>553</v>
      </c>
      <c r="B34" s="13" t="str">
        <f>IF(B27="Yes",Hidden!E3,IF(B28="Yes",Hidden!E4,IF(AND(B28="No",B29="Yes"),Hidden!E5,IF(AND(B28="No",B29="No"),Hidden!E2,IF(B30="Yes",Hidden!E3,IF(B31="Yes",Hidden!E4,IF(AND(B31="No",B32="Yes"),Hidden!E5,IF(AND(B31="No",B32="No"),Hidden!E2,IF(B27&lt;&gt;"Yes","",IF(B28&lt;&gt;"Yes","",IF(AND(B28&lt;&gt;"No",B29&lt;&gt;"Yes"),"",IF(AND(B28&lt;&gt;"No",B29&lt;&gt;"No"),"",IF(B30&lt;&gt;"Yes","",IF(B31&lt;&gt;"Yes","",IF(AND(B31&lt;&gt;"No",B32&lt;&gt;"Yes"),"",IF(AND(B31&lt;&gt;"No",B32&lt;&gt;"No"),""))))))))))))))))</f>
        <v/>
      </c>
      <c r="C34" s="237"/>
    </row>
    <row r="35" spans="1:3" ht="18" customHeight="1" thickBot="1" x14ac:dyDescent="0.3">
      <c r="A35" s="340" t="str">
        <f>IF(B34=Hidden!E5,Hidden!A9,"")</f>
        <v/>
      </c>
      <c r="B35" s="341"/>
      <c r="C35" s="237"/>
    </row>
    <row r="36" spans="1:3" ht="18" customHeight="1" x14ac:dyDescent="0.25">
      <c r="A36" s="350" t="s">
        <v>651</v>
      </c>
      <c r="B36" s="351"/>
      <c r="C36" s="257"/>
    </row>
    <row r="37" spans="1:3" ht="18" customHeight="1" x14ac:dyDescent="0.25">
      <c r="A37" s="8" t="s">
        <v>115</v>
      </c>
      <c r="B37" s="12"/>
      <c r="C37" s="257"/>
    </row>
    <row r="38" spans="1:3" ht="46.5" customHeight="1" x14ac:dyDescent="0.25">
      <c r="A38" s="8" t="s">
        <v>964</v>
      </c>
      <c r="B38" s="12"/>
      <c r="C38" s="257"/>
    </row>
    <row r="39" spans="1:3" ht="46.5" customHeight="1" x14ac:dyDescent="0.25">
      <c r="A39" s="8" t="s">
        <v>973</v>
      </c>
      <c r="B39" s="12"/>
      <c r="C39" s="257"/>
    </row>
    <row r="40" spans="1:3" ht="33" customHeight="1" x14ac:dyDescent="0.25">
      <c r="A40" s="359" t="str">
        <f>IF(B39="","",IF(B39="Yes",Hidden!G2,Hidden!G3))</f>
        <v/>
      </c>
      <c r="B40" s="360"/>
      <c r="C40" s="257"/>
    </row>
    <row r="41" spans="1:3" ht="18" customHeight="1" x14ac:dyDescent="0.25">
      <c r="A41" s="8" t="s">
        <v>116</v>
      </c>
      <c r="B41" s="12"/>
      <c r="C41" s="257"/>
    </row>
    <row r="42" spans="1:3" ht="18" customHeight="1" x14ac:dyDescent="0.25">
      <c r="A42" s="8" t="s">
        <v>557</v>
      </c>
      <c r="B42" s="12"/>
      <c r="C42" s="257"/>
    </row>
    <row r="43" spans="1:3" ht="46.5" customHeight="1" x14ac:dyDescent="0.25">
      <c r="A43" s="8" t="s">
        <v>965</v>
      </c>
      <c r="B43" s="12"/>
      <c r="C43" s="257"/>
    </row>
    <row r="44" spans="1:3" ht="46.5" customHeight="1" x14ac:dyDescent="0.25">
      <c r="A44" s="8" t="s">
        <v>973</v>
      </c>
      <c r="B44" s="12"/>
      <c r="C44" s="257"/>
    </row>
    <row r="45" spans="1:3" ht="33" customHeight="1" x14ac:dyDescent="0.25">
      <c r="A45" s="338" t="str">
        <f>IF(B44="","",IF(B44="Yes",Hidden!G2,Hidden!G3))</f>
        <v/>
      </c>
      <c r="B45" s="339"/>
      <c r="C45" s="257"/>
    </row>
    <row r="46" spans="1:3" ht="33" customHeight="1" thickBot="1" x14ac:dyDescent="0.3">
      <c r="A46" s="336" t="str">
        <f>IF(OR(AND(B34=Hidden!E2,B37=Hidden!F5),AND(B34=Hidden!E2,B37=Hidden!F6),AND(B34=Hidden!E2,B42=Hidden!F5),AND(B34=Hidden!E2,B42=Hidden!F6)),Hidden!A78,"")</f>
        <v/>
      </c>
      <c r="B46" s="337"/>
      <c r="C46" s="257"/>
    </row>
    <row r="47" spans="1:3" ht="18" customHeight="1" x14ac:dyDescent="0.25">
      <c r="A47" s="352" t="s">
        <v>652</v>
      </c>
      <c r="B47" s="353"/>
      <c r="C47" s="257"/>
    </row>
    <row r="48" spans="1:3" ht="33" customHeight="1" x14ac:dyDescent="0.25">
      <c r="A48" s="345" t="s">
        <v>924</v>
      </c>
      <c r="B48" s="346"/>
      <c r="C48" s="257"/>
    </row>
    <row r="49" spans="1:3" ht="33" customHeight="1" x14ac:dyDescent="0.25">
      <c r="A49" s="8" t="s">
        <v>560</v>
      </c>
      <c r="B49" s="12"/>
      <c r="C49" s="257"/>
    </row>
    <row r="50" spans="1:3" ht="33" customHeight="1" x14ac:dyDescent="0.25">
      <c r="A50" s="8" t="s">
        <v>559</v>
      </c>
      <c r="B50" s="12"/>
      <c r="C50" s="257"/>
    </row>
    <row r="51" spans="1:3" ht="18" customHeight="1" x14ac:dyDescent="0.25">
      <c r="A51" s="8" t="s">
        <v>558</v>
      </c>
      <c r="B51" s="12"/>
      <c r="C51" s="257"/>
    </row>
    <row r="52" spans="1:3" ht="33" customHeight="1" x14ac:dyDescent="0.25">
      <c r="A52" s="8" t="s">
        <v>561</v>
      </c>
      <c r="B52" s="12"/>
      <c r="C52" s="257"/>
    </row>
    <row r="53" spans="1:3" ht="33" customHeight="1" x14ac:dyDescent="0.25">
      <c r="A53" s="8" t="s">
        <v>1052</v>
      </c>
      <c r="B53" s="12"/>
      <c r="C53" s="257"/>
    </row>
    <row r="54" spans="1:3" ht="33" customHeight="1" x14ac:dyDescent="0.25">
      <c r="A54" s="206" t="s">
        <v>674</v>
      </c>
      <c r="B54" s="12"/>
      <c r="C54" s="257"/>
    </row>
    <row r="55" spans="1:3" ht="33" customHeight="1" thickBot="1" x14ac:dyDescent="0.3">
      <c r="A55" s="129" t="s">
        <v>1053</v>
      </c>
      <c r="B55" s="30"/>
      <c r="C55" s="257"/>
    </row>
    <row r="56" spans="1:3" ht="33" customHeight="1" thickBot="1" x14ac:dyDescent="0.3">
      <c r="A56" s="347" t="str">
        <f>IF(OR(B49="Yes",B50="Yes",B51="Yes",B52="Yes",B53="Yes",B54="Yes",B55="Yes"),Hidden!A10,"")</f>
        <v/>
      </c>
      <c r="B56" s="348"/>
      <c r="C56" s="237"/>
    </row>
    <row r="57" spans="1:3" ht="18" customHeight="1" x14ac:dyDescent="0.25">
      <c r="A57" s="332" t="s">
        <v>653</v>
      </c>
      <c r="B57" s="333"/>
      <c r="C57" s="257"/>
    </row>
    <row r="58" spans="1:3" ht="46.5" customHeight="1" thickBot="1" x14ac:dyDescent="0.3">
      <c r="A58" s="130" t="s">
        <v>829</v>
      </c>
      <c r="B58" s="30"/>
      <c r="C58" s="257"/>
    </row>
    <row r="59" spans="1:3" ht="18" customHeight="1" thickBot="1" x14ac:dyDescent="0.3">
      <c r="A59" s="334" t="s">
        <v>778</v>
      </c>
      <c r="B59" s="335"/>
      <c r="C59" s="237"/>
    </row>
    <row r="60" spans="1:3" ht="18" customHeight="1" x14ac:dyDescent="0.25">
      <c r="A60" s="363" t="s">
        <v>1037</v>
      </c>
      <c r="B60" s="364"/>
      <c r="C60" s="237"/>
    </row>
    <row r="61" spans="1:3" ht="46.5" customHeight="1" x14ac:dyDescent="0.25">
      <c r="A61" s="19" t="s">
        <v>764</v>
      </c>
      <c r="B61" s="20" t="s">
        <v>771</v>
      </c>
      <c r="C61" s="237"/>
    </row>
    <row r="62" spans="1:3" ht="18" customHeight="1" x14ac:dyDescent="0.25">
      <c r="A62" s="118" t="str">
        <f>Hidden!$B$73</f>
        <v xml:space="preserve">This cell is intentionally left blank. </v>
      </c>
      <c r="B62" s="38" t="s">
        <v>430</v>
      </c>
      <c r="C62" s="237"/>
    </row>
    <row r="63" spans="1:3" ht="18" customHeight="1" x14ac:dyDescent="0.25">
      <c r="A63" s="8" t="s">
        <v>765</v>
      </c>
      <c r="B63" s="13" t="s">
        <v>975</v>
      </c>
      <c r="C63" s="237"/>
    </row>
    <row r="64" spans="1:3" ht="18" customHeight="1" x14ac:dyDescent="0.25">
      <c r="A64" s="8" t="s">
        <v>766</v>
      </c>
      <c r="B64" s="13" t="s">
        <v>975</v>
      </c>
      <c r="C64" s="237"/>
    </row>
    <row r="65" spans="1:3" ht="33" customHeight="1" x14ac:dyDescent="0.25">
      <c r="A65" s="8" t="s">
        <v>767</v>
      </c>
      <c r="B65" s="13" t="s">
        <v>974</v>
      </c>
      <c r="C65" s="237"/>
    </row>
    <row r="66" spans="1:3" ht="18" customHeight="1" x14ac:dyDescent="0.25">
      <c r="A66" s="8" t="s">
        <v>768</v>
      </c>
      <c r="B66" s="21" t="s">
        <v>772</v>
      </c>
      <c r="C66" s="237"/>
    </row>
    <row r="67" spans="1:3" ht="18" customHeight="1" x14ac:dyDescent="0.25">
      <c r="A67" s="8" t="s">
        <v>769</v>
      </c>
      <c r="B67" s="21" t="s">
        <v>772</v>
      </c>
      <c r="C67" s="237"/>
    </row>
    <row r="68" spans="1:3" ht="33" customHeight="1" thickBot="1" x14ac:dyDescent="0.3">
      <c r="A68" s="11" t="s">
        <v>770</v>
      </c>
      <c r="B68" s="22" t="s">
        <v>776</v>
      </c>
      <c r="C68" s="237"/>
    </row>
    <row r="69" spans="1:3" ht="195.75" thickBot="1" x14ac:dyDescent="0.3">
      <c r="A69" s="144" t="s">
        <v>1001</v>
      </c>
      <c r="B69" s="214"/>
      <c r="C69" s="237"/>
    </row>
    <row r="70" spans="1:3" ht="18" customHeight="1" thickBot="1" x14ac:dyDescent="0.3">
      <c r="A70" s="361" t="s">
        <v>1021</v>
      </c>
      <c r="B70" s="362"/>
      <c r="C70" s="263"/>
    </row>
    <row r="71" spans="1:3" ht="12" hidden="1" customHeight="1" x14ac:dyDescent="0.25">
      <c r="A71" s="358" t="str">
        <f>Hidden!$B$73</f>
        <v xml:space="preserve">This cell is intentionally left blank. </v>
      </c>
      <c r="B71" s="358"/>
      <c r="C71" s="358"/>
    </row>
    <row r="72" spans="1:3" ht="12" customHeight="1" x14ac:dyDescent="0.25"/>
    <row r="73" spans="1:3" ht="12" customHeight="1" x14ac:dyDescent="0.25"/>
  </sheetData>
  <sheetProtection algorithmName="SHA-512" hashValue="6Fz1BVY8/njfLf7WiycuEM2EYRuC186bren7mykfNSnFu7ibyp4Wjg8OmxwMDd3c89g6vmbYplADZYwbwQ78ug==" saltValue="99fp0XhYwH/z9Wx2R14YyQ==" spinCount="100000" sheet="1" objects="1" scenarios="1" formatColumns="0" formatRows="0" autoFilter="0"/>
  <dataConsolidate link="1"/>
  <mergeCells count="23">
    <mergeCell ref="A19:B19"/>
    <mergeCell ref="A24:B24"/>
    <mergeCell ref="A25:B25"/>
    <mergeCell ref="A71:C71"/>
    <mergeCell ref="A40:B40"/>
    <mergeCell ref="A70:B70"/>
    <mergeCell ref="A60:B60"/>
    <mergeCell ref="A1:B1"/>
    <mergeCell ref="A57:B57"/>
    <mergeCell ref="A59:B59"/>
    <mergeCell ref="A46:B46"/>
    <mergeCell ref="A45:B45"/>
    <mergeCell ref="A35:B35"/>
    <mergeCell ref="A2:B2"/>
    <mergeCell ref="A3:B3"/>
    <mergeCell ref="A4:B4"/>
    <mergeCell ref="A48:B48"/>
    <mergeCell ref="A56:B56"/>
    <mergeCell ref="A9:B9"/>
    <mergeCell ref="A36:B36"/>
    <mergeCell ref="A47:B47"/>
    <mergeCell ref="A18:B18"/>
    <mergeCell ref="A11:B11"/>
  </mergeCells>
  <conditionalFormatting sqref="A18:B18">
    <cfRule type="expression" dxfId="67" priority="14">
      <formula>$B$16&lt;&gt;"No"</formula>
    </cfRule>
  </conditionalFormatting>
  <conditionalFormatting sqref="A28:B28">
    <cfRule type="expression" dxfId="65" priority="17">
      <formula>$B$27&lt;&gt;"No"</formula>
    </cfRule>
  </conditionalFormatting>
  <conditionalFormatting sqref="A29:B29">
    <cfRule type="expression" dxfId="64" priority="20">
      <formula>$B$28&lt;&gt;"No"</formula>
    </cfRule>
  </conditionalFormatting>
  <conditionalFormatting sqref="A31:B31">
    <cfRule type="expression" dxfId="62" priority="22">
      <formula>$B$30&lt;&gt;"No"</formula>
    </cfRule>
  </conditionalFormatting>
  <conditionalFormatting sqref="A32:B32">
    <cfRule type="expression" dxfId="61" priority="23">
      <formula>$B$31&lt;&gt;"No"</formula>
    </cfRule>
  </conditionalFormatting>
  <conditionalFormatting sqref="A35:B35">
    <cfRule type="cellIs" dxfId="59" priority="24" operator="equal">
      <formula>""</formula>
    </cfRule>
  </conditionalFormatting>
  <conditionalFormatting sqref="A40:B40">
    <cfRule type="expression" dxfId="57" priority="27">
      <formula>$B$39=""</formula>
    </cfRule>
  </conditionalFormatting>
  <conditionalFormatting sqref="A45:B45">
    <cfRule type="expression" dxfId="53" priority="53">
      <formula>$B$44=""</formula>
    </cfRule>
  </conditionalFormatting>
  <conditionalFormatting sqref="A46:B46">
    <cfRule type="cellIs" dxfId="52" priority="57" operator="equal">
      <formula>""</formula>
    </cfRule>
  </conditionalFormatting>
  <conditionalFormatting sqref="A56:B56">
    <cfRule type="cellIs" dxfId="50" priority="66" operator="equal">
      <formula>""</formula>
    </cfRule>
  </conditionalFormatting>
  <dataValidations count="14">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69" xr:uid="{0C8CD906-FE74-4F92-8704-506E0462D388}">
      <formula1>1</formula1>
    </dataValidation>
    <dataValidation type="textLength" operator="lessThanOrEqual" allowBlank="1" showErrorMessage="1" errorTitle="Text Character Limit" error="Text limit is 100 characters." promptTitle="Company name" prompt="This cell is yellow indicating that a response is required for this cell. Enter the Company's Legal Name." sqref="B12" xr:uid="{246F23AF-6339-413C-A1F7-999175348675}">
      <formula1>100</formula1>
    </dataValidation>
    <dataValidation type="textLength" operator="lessThanOrEqual" allowBlank="1" showErrorMessage="1" errorTitle="Text Limit" error="Text limit is 200 characters." promptTitle="Reduction Strategy Other" prompt="This cell will become yellow if 'Other method that is approved by the Executive Director' was selected in cell B40. Enter a description of the reduction strategy." sqref="B43" xr:uid="{F9356A15-5D5A-4223-B95C-4F23A943421A}">
      <formula1>200</formula1>
    </dataValidation>
    <dataValidation type="textLength" operator="equal" allowBlank="1" showErrorMessage="1" errorTitle="Text Length" error="Text length should be 11 characters, including the letters CN." promptTitle="Customer Number (CN)" prompt="This cell is yellow indicating that a response is required for this cell. Enter the Company's Customer Number." sqref="B20" xr:uid="{5C609EA7-A3ED-4027-AD0A-D73002075670}">
      <formula1>11</formula1>
    </dataValidation>
    <dataValidation type="textLength" operator="equal" allowBlank="1" showErrorMessage="1" errorTitle="Text Length" error="Text length should be 11 characters, including the letters RN." promptTitle="Regulated Entity Number (RN)" prompt="This cell is yellow indicating that a response is required for this cell. Enter the site's Regulated Entity Number." sqref="B21" xr:uid="{0D10FA2A-BD34-426C-A60B-6C743C217AD9}">
      <formula1>11</formula1>
    </dataValidation>
    <dataValidation type="textLength" operator="equal" allowBlank="1" showErrorMessage="1" errorTitle="Text Length" error="Text length should be 5 characters, including the letter P." promptTitle="EBT Portfolio Number" prompt="This cell is yellow indicating that a response is required for this cell. Enter the site's EBT Portfolio Number." sqref="B22" xr:uid="{A8051202-5224-4A11-8117-3FBE40E24413}">
      <formula1>5</formula1>
    </dataValidation>
    <dataValidation allowBlank="1" promptTitle="EI Air Account Number" prompt="This cell is yellow indicating that a response is required for this cell. Enter the EI Air Account Number. Enter N/A if this site does not have an EI Air Account Number." sqref="B23" xr:uid="{2B1A5374-6B5C-4C5F-B26B-64CE49E92D16}"/>
    <dataValidation type="textLength" operator="lessThanOrEqual" allowBlank="1" showErrorMessage="1" errorTitle="Text Limit" error="Text limit is 200 characters." promptTitle="Reduction Strategy Other" prompt="This cell will become yellow if 'Other method that is approved by the Executive Director' was selected in cell B35. Enter a description of the reduction strategy." sqref="B38" xr:uid="{CFAF1A48-3B69-40A6-BC79-FE5021BFB516}">
      <formula1>200</formula1>
    </dataValidation>
    <dataValidation operator="greaterThan" allowBlank="1" sqref="A70:B70" xr:uid="{547CE164-3F9E-462C-9002-26DBF01B670B}"/>
    <dataValidation type="textLength" operator="notEqual" showErrorMessage="1" errorTitle="This text cannot be deleted" error="Please do not alter the text in this block of instructions. It has been left unlocked for accessibility purposes only. Altering the text in an instructions block may result in denial of the permit application." promptTitle="Accessibility note:" prompt="Please do not alter the text in this block of instructions. It has been left unlocked to be read by a screen reader. Altering the text in an instructions block may result in denial of the permit application." sqref="A5:C8" xr:uid="{68266689-9C36-40C0-8346-D2625399BD3F}">
      <formula1>0</formula1>
    </dataValidation>
    <dataValidation allowBlank="1" showErrorMessage="1" sqref="A56:B56 A45:B45 A46:B46" xr:uid="{88C7433B-90F4-4946-96F4-F7D9A5B40588}"/>
    <dataValidation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C59:C70 C9:C58" xr:uid="{1A627FAA-DE76-411E-9964-30D44F308F8A}"/>
    <dataValidation type="textLength" operator="lessThan" allowBlank="1" showErrorMessage="1" errorTitle="Text Character Limit" error="Text limit is 100 characters." promptTitle="Industry type" prompt="Depending on the industry type chosen, this cell may turn yellow indicating a response is required. Provide a description of the industry type." sqref="B14" xr:uid="{F34A0E12-CBA6-4CA8-BD4B-1A2969857F91}">
      <formula1>100</formula1>
    </dataValidation>
    <dataValidation type="textLength" operator="lessThanOrEqual" allowBlank="1" showInputMessage="1" showErrorMessage="1" errorTitle="Text Character Limit" error="Text limit is 100 characters." promptTitle="Company name" prompt="This cell is yellow indicating that a response is required for this cell. Provide a description of the industry type." sqref="B14" xr:uid="{D9768316-194E-4C58-841F-152F25B583F6}">
      <formula1>100</formula1>
    </dataValidation>
  </dataValidations>
  <hyperlinks>
    <hyperlink ref="B66" location="'Emission Supporting Documents'!A1" tooltip="Emission Supporting Documents Sheet Link. Click once to follow. Click and hold to select this cell." display="See the Emission Supporting Documents sheet for details on the documents required." xr:uid="{A41CF969-FF5B-4AF0-A0CF-9B8B22B34B5A}"/>
    <hyperlink ref="B67" location="'Emission Supporting Documents'!A1" tooltip="Emission Supporting Documents Sheet Link. Click once to follow. Click and hold to select this cell." display="See the Emission Supporting Documents sheet for details on the documents required." xr:uid="{8D19A33C-688D-49E3-B130-F8212F8621DC}"/>
    <hyperlink ref="B62" r:id="rId1" tooltip="TCEQ Central Registry Website Link. Click once to follow. Click and hold to select this cell." xr:uid="{05B8FD78-A47E-4FF7-96CE-A86474748715}"/>
    <hyperlink ref="B68" location="'VOC Speciation'!A1" tooltip="VOC Speciation Sheet Link. Click once to follow. Click and hold to select this cell." display="See the VOC Speciation sheet and the Representative Site Analysis sheet for details on the documents required." xr:uid="{8AE6C05B-B093-40A6-B638-DD0A47A70977}"/>
    <hyperlink ref="A8" location="Cover!A1" tooltip="Cover Sheet Link. Click once to follow. Click and hold to select this cell." display="Click here to return to the Cover Sheet." xr:uid="{09B1C202-2082-408D-AAD3-6E82E7172D59}"/>
    <hyperlink ref="A70:B70" location="'Facility Information'!A1" tooltip="Facility Information Worksheet Link. Click once to follow. Click and hold to select this cell." display="Click here to go to the Facility Information Worksheet." xr:uid="{9AA44BA9-E4FF-42E8-9E6F-EA3B6CBD7284}"/>
  </hyperlinks>
  <pageMargins left="0.25" right="0.25" top="0.75" bottom="0.75" header="0.3" footer="0.3"/>
  <pageSetup scale="36" orientation="portrait" r:id="rId2"/>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extLst>
    <ext xmlns:x14="http://schemas.microsoft.com/office/spreadsheetml/2009/9/main" uri="{78C0D931-6437-407d-A8EE-F0AAD7539E65}">
      <x14:conditionalFormattings>
        <x14:conditionalFormatting xmlns:xm="http://schemas.microsoft.com/office/excel/2006/main">
          <x14:cfRule type="expression" priority="29" id="{00643B7B-B4A0-489A-AB16-F71D67E93171}">
            <xm:f>$B$39=Hidden!$B$3</xm:f>
            <x14:dxf>
              <fill>
                <patternFill>
                  <bgColor rgb="FFE6B8B7"/>
                </patternFill>
              </fill>
            </x14:dxf>
          </x14:cfRule>
          <xm:sqref>A40 B39</xm:sqref>
        </x14:conditionalFormatting>
        <x14:conditionalFormatting xmlns:xm="http://schemas.microsoft.com/office/excel/2006/main">
          <x14:cfRule type="expression" priority="1" id="{7501480C-F9C4-4BC0-8834-80909C50E18C}">
            <xm:f>$B$13&lt;&gt;Hidden!$P$13</xm:f>
            <x14:dxf>
              <font>
                <color theme="0" tint="-0.499984740745262"/>
              </font>
              <fill>
                <patternFill>
                  <bgColor theme="0" tint="-0.499984740745262"/>
                </patternFill>
              </fill>
              <border>
                <left/>
                <right/>
                <top/>
                <bottom/>
              </border>
            </x14:dxf>
          </x14:cfRule>
          <xm:sqref>A14:B14</xm:sqref>
        </x14:conditionalFormatting>
        <x14:conditionalFormatting xmlns:xm="http://schemas.microsoft.com/office/excel/2006/main">
          <x14:cfRule type="expression" priority="11" id="{F6F4AE59-BC4E-4E7A-A379-DCD635BB5896}">
            <xm:f>OR($B$15="",$B$15=Hidden!$C$3,$B$15=Hidden!$C$4,$B$15=Hidden!$C$5,$B$15=Hidden!$C$6,Hidden!$C$6,$B$15=Hidden!$C$7,$B$15=Hidden!$C$8,$B$15=Hidden!$C$10,$B$15=Hidden!$C$11,$B$15=Hidden!$C$13,$B$15=Hidden!$C$14,$B$15=Hidden!$C$17,$B$15=Hidden!$C$18,$B$15=Hidden!$C$19,$B$15=Hidden!$C$20,$B$15=Hidden!$C$23,$B$15=Hidden!$C$24,$B$15=Hidden!$C$26,$B$15=Hidden!$C$28,$B$15=Hidden!$C$29)</xm:f>
            <x14:dxf>
              <font>
                <color theme="0" tint="-0.499984740745262"/>
              </font>
              <fill>
                <patternFill>
                  <bgColor theme="0" tint="-0.499984740745262"/>
                </patternFill>
              </fill>
              <border>
                <left/>
                <right/>
                <top/>
                <bottom/>
              </border>
            </x14:dxf>
          </x14:cfRule>
          <xm:sqref>A16:B16</xm:sqref>
        </x14:conditionalFormatting>
        <x14:conditionalFormatting xmlns:xm="http://schemas.microsoft.com/office/excel/2006/main">
          <x14:cfRule type="expression" priority="16" id="{F8C5C5E6-FE40-4CAB-B40E-891D1D3B2857}">
            <xm:f>OR($B$15="",$B$15=Hidden!$C$4,$B$15=Hidden!$C$5,$B$15=Hidden!$C$6,Hidden!$C$6,$B$15=Hidden!$C$7,$B$15=Hidden!$C$8,$B$15=Hidden!$C$10,$B$15=Hidden!$C$11,$B$15=Hidden!$C$13,$B$15=Hidden!$C$14,$B$15=Hidden!$C$17,$B$15=Hidden!$C$18,$B$15=Hidden!$C$19,$B$15=Hidden!$C$20,$B$15=Hidden!$C$23,$B$15=Hidden!$C$24,$B$15=Hidden!$C$26,$B$15=Hidden!$C$28,$B$15=Hidden!$C$29)</xm:f>
            <x14:dxf>
              <font>
                <color theme="0" tint="-0.499984740745262"/>
              </font>
              <fill>
                <patternFill>
                  <bgColor theme="0" tint="-0.499984740745262"/>
                </patternFill>
              </fill>
              <border>
                <left/>
                <right/>
                <top/>
                <bottom/>
                <vertical/>
                <horizontal/>
              </border>
            </x14:dxf>
          </x14:cfRule>
          <xm:sqref>A26:B29</xm:sqref>
        </x14:conditionalFormatting>
        <x14:conditionalFormatting xmlns:xm="http://schemas.microsoft.com/office/excel/2006/main">
          <x14:cfRule type="expression" priority="21" id="{AB183978-8737-4827-B2EE-A43F48B05F98}">
            <xm:f>OR($B$15="",$B$15=Hidden!$C$2,$B$15=Hidden!$C$3,$B$15=Hidden!$C$9,$B$15=Hidden!$C$12,$B$15=Hidden!$C$15,$B$15=Hidden!$C$16,$B$15=Hidden!$C$21,$B$15=Hidden!$C$22,$B$15=Hidden!$C$25,$B$15=Hidden!$C$27)</xm:f>
            <x14:dxf>
              <font>
                <color theme="0" tint="-0.499984740745262"/>
              </font>
              <fill>
                <patternFill>
                  <bgColor theme="0" tint="-0.499984740745262"/>
                </patternFill>
              </fill>
              <border>
                <left/>
                <right/>
                <top/>
                <bottom/>
                <vertical/>
                <horizontal/>
              </border>
            </x14:dxf>
          </x14:cfRule>
          <xm:sqref>A30:B33</xm:sqref>
        </x14:conditionalFormatting>
        <x14:conditionalFormatting xmlns:xm="http://schemas.microsoft.com/office/excel/2006/main">
          <x14:cfRule type="expression" priority="3" id="{8EF6D439-22BA-4FAF-AD9B-00868FBC91F2}">
            <xm:f>$B$34=Hidden!$E$5</xm:f>
            <x14:dxf>
              <font>
                <color auto="1"/>
              </font>
              <fill>
                <patternFill>
                  <bgColor rgb="FFE6B8B7"/>
                </patternFill>
              </fill>
            </x14:dxf>
          </x14:cfRule>
          <xm:sqref>A35:B35</xm:sqref>
        </x14:conditionalFormatting>
        <x14:conditionalFormatting xmlns:xm="http://schemas.microsoft.com/office/excel/2006/main">
          <x14:cfRule type="expression" priority="26" id="{DDCE4F5D-02E2-4422-8524-63C708E61ABD}">
            <xm:f>OR($B$37="",$B$37&lt;&gt;Hidden!$F$8)</xm:f>
            <x14:dxf>
              <font>
                <color theme="0" tint="-0.499984740745262"/>
              </font>
              <fill>
                <patternFill>
                  <bgColor theme="0" tint="-0.499984740745262"/>
                </patternFill>
              </fill>
              <border>
                <left/>
                <right/>
                <top/>
                <bottom/>
                <vertical/>
                <horizontal/>
              </border>
            </x14:dxf>
          </x14:cfRule>
          <xm:sqref>A38:B39</xm:sqref>
        </x14:conditionalFormatting>
        <x14:conditionalFormatting xmlns:xm="http://schemas.microsoft.com/office/excel/2006/main">
          <x14:cfRule type="expression" priority="31" id="{5422B383-5987-4B43-8FFC-4692A739E14B}">
            <xm:f>$B$37=Hidden!$F$5</xm:f>
            <x14:dxf>
              <font>
                <color theme="0" tint="-0.499984740745262"/>
              </font>
              <fill>
                <patternFill>
                  <bgColor theme="0" tint="-0.499984740745262"/>
                </patternFill>
              </fill>
              <border>
                <left/>
                <right/>
                <top/>
                <bottom/>
                <vertical/>
                <horizontal/>
              </border>
            </x14:dxf>
          </x14:cfRule>
          <xm:sqref>A41:B41</xm:sqref>
        </x14:conditionalFormatting>
        <x14:conditionalFormatting xmlns:xm="http://schemas.microsoft.com/office/excel/2006/main">
          <x14:cfRule type="expression" priority="41" id="{50691DA6-78F2-4C66-9DEE-4FA0FD432F92}">
            <xm:f>OR($B$37=Hidden!$F$5,$B$41&lt;&gt;"No")</xm:f>
            <x14:dxf>
              <font>
                <strike val="0"/>
                <color theme="0" tint="-0.499984740745262"/>
              </font>
              <fill>
                <patternFill>
                  <bgColor theme="0" tint="-0.499984740745262"/>
                </patternFill>
              </fill>
              <border>
                <left/>
                <right/>
                <top/>
                <bottom/>
                <vertical/>
                <horizontal/>
              </border>
            </x14:dxf>
          </x14:cfRule>
          <xm:sqref>A42:B42</xm:sqref>
        </x14:conditionalFormatting>
        <x14:conditionalFormatting xmlns:xm="http://schemas.microsoft.com/office/excel/2006/main">
          <x14:cfRule type="expression" priority="45" id="{4B6E019A-9016-4B85-A9E9-46F7A91C9F8C}">
            <xm:f>OR($B$42="",$B$42&lt;&gt;Hidden!$F$8)</xm:f>
            <x14:dxf>
              <font>
                <color theme="0" tint="-0.499984740745262"/>
              </font>
              <fill>
                <patternFill>
                  <bgColor theme="0" tint="-0.499984740745262"/>
                </patternFill>
              </fill>
              <border>
                <left/>
                <right/>
                <top/>
                <bottom/>
                <vertical/>
                <horizontal/>
              </border>
            </x14:dxf>
          </x14:cfRule>
          <xm:sqref>A43:B44</xm:sqref>
        </x14:conditionalFormatting>
        <x14:conditionalFormatting xmlns:xm="http://schemas.microsoft.com/office/excel/2006/main">
          <x14:cfRule type="expression" priority="6" id="{6BF9EEF0-88F4-478E-9F34-A7B28F500151}">
            <xm:f>OR($B$49=Hidden!$B$2,$B$50=Hidden!$B$2,$B$51=Hidden!$B$2,$B$52=Hidden!$B$2,$B$53=Hidden!$B$2,$B$54=Hidden!$B$2,$B$55=Hidden!$B$2)</xm:f>
            <x14:dxf>
              <fill>
                <patternFill>
                  <bgColor rgb="FFE6B8B7"/>
                </patternFill>
              </fill>
            </x14:dxf>
          </x14:cfRule>
          <xm:sqref>A56:B56</xm:sqref>
        </x14:conditionalFormatting>
        <x14:conditionalFormatting xmlns:xm="http://schemas.microsoft.com/office/excel/2006/main">
          <x14:cfRule type="expression" priority="83" id="{04654B1E-CDF9-4C6D-9FB8-33AE85662196}">
            <xm:f>$B$17&lt;&gt;Hidden!$D$2</xm:f>
            <x14:dxf>
              <font>
                <color theme="0" tint="-0.499984740745262"/>
              </font>
              <fill>
                <patternFill>
                  <bgColor theme="0" tint="-0.499984740745262"/>
                </patternFill>
              </fill>
              <border>
                <left/>
                <right/>
                <top/>
                <bottom/>
                <vertical/>
                <horizontal/>
              </border>
            </x14:dxf>
          </x14:cfRule>
          <xm:sqref>A58:B58</xm:sqref>
        </x14:conditionalFormatting>
        <x14:conditionalFormatting xmlns:xm="http://schemas.microsoft.com/office/excel/2006/main">
          <x14:cfRule type="cellIs" priority="5" operator="equal" id="{03B7A5F4-7F66-4FD3-AB37-B0E90828086A}">
            <xm:f>Hidden!$A$4</xm:f>
            <x14:dxf>
              <fill>
                <patternFill>
                  <bgColor rgb="FFE6B8B7"/>
                </patternFill>
              </fill>
            </x14:dxf>
          </x14:cfRule>
          <xm:sqref>B10</xm:sqref>
        </x14:conditionalFormatting>
        <x14:conditionalFormatting xmlns:xm="http://schemas.microsoft.com/office/excel/2006/main">
          <x14:cfRule type="expression" priority="10" id="{97826B14-50FA-49B4-AB6B-4754AF0C7A26}">
            <xm:f>$B$16=Hidden!$B$3</xm:f>
            <x14:dxf>
              <fill>
                <patternFill>
                  <bgColor rgb="FFE6B8B7"/>
                </patternFill>
              </fill>
            </x14:dxf>
          </x14:cfRule>
          <xm:sqref>B16 A18</xm:sqref>
        </x14:conditionalFormatting>
        <x14:conditionalFormatting xmlns:xm="http://schemas.microsoft.com/office/excel/2006/main">
          <x14:cfRule type="expression" priority="9" id="{B0302F98-C515-43BF-89C6-97725086246B}">
            <xm:f>$B$34=Hidden!$E$5</xm:f>
            <x14:dxf>
              <fill>
                <patternFill>
                  <bgColor rgb="FFE6B8B7"/>
                </patternFill>
              </fill>
            </x14:dxf>
          </x14:cfRule>
          <xm:sqref>B34</xm:sqref>
        </x14:conditionalFormatting>
        <x14:conditionalFormatting xmlns:xm="http://schemas.microsoft.com/office/excel/2006/main">
          <x14:cfRule type="expression" priority="8" id="{8864812D-E2DA-495B-81E0-76A0C29FC0FB}">
            <xm:f>$B$44=Hidden!$B$3</xm:f>
            <x14:dxf>
              <fill>
                <patternFill>
                  <bgColor rgb="FFE6B8B7"/>
                </patternFill>
              </fill>
            </x14:dxf>
          </x14:cfRule>
          <xm:sqref>B44 A45</xm:sqref>
        </x14:conditionalFormatting>
        <x14:conditionalFormatting xmlns:xm="http://schemas.microsoft.com/office/excel/2006/main">
          <x14:cfRule type="cellIs" priority="7" operator="equal" id="{AA481B38-00C5-47C2-AE78-98124C918677}">
            <xm:f>Hidden!$B$2</xm:f>
            <x14:dxf>
              <fill>
                <patternFill>
                  <bgColor rgb="FFE6B8B7"/>
                </patternFill>
              </fill>
            </x14:dxf>
          </x14:cfRule>
          <xm:sqref>B49:B55</xm:sqref>
        </x14:conditionalFormatting>
        <x14:conditionalFormatting xmlns:xm="http://schemas.microsoft.com/office/excel/2006/main">
          <x14:cfRule type="cellIs" priority="4" operator="equal" id="{66EFD90D-B6F3-4EEC-82E2-B3738E7A8793}">
            <xm:f>Hidden!$A$4</xm:f>
            <x14:dxf>
              <fill>
                <patternFill>
                  <bgColor rgb="FFE6B8B7"/>
                </patternFill>
              </fill>
            </x14:dxf>
          </x14:cfRule>
          <xm:sqref>B69</xm:sqref>
        </x14:conditionalFormatting>
      </x14:conditionalFormattings>
    </ext>
    <ext xmlns:x14="http://schemas.microsoft.com/office/spreadsheetml/2009/9/main" uri="{CCE6A557-97BC-4b89-ADB6-D9C93CAAB3DF}">
      <x14:dataValidations xmlns:xm="http://schemas.microsoft.com/office/excel/2006/main" count="25">
        <x14:dataValidation type="list" allowBlank="1" showErrorMessage="1" promptTitle="EGF" prompt="Depending on the county, this cell may turn yellow indicating a response is required. Select Yes or No from the drop-down list to indicate if this site is an EGF that reported to the EPA's Acid Rain Program during the SIP Year." xr:uid="{6196ACFC-F25E-4BE2-AAD1-160C71EB21F3}">
          <x14:formula1>
            <xm:f>Hidden!$B$2:$B$3</xm:f>
          </x14:formula1>
          <xm:sqref>B30 B27</xm:sqref>
        </x14:dataValidation>
        <x14:dataValidation type="list" allowBlank="1" showErrorMessage="1" promptTitle="Acknowledgment" prompt="This cell is yellow indicating that a response is required. Select I Agree or I Disagree from the drop-down list." xr:uid="{84650939-BDF9-4E71-93D5-09A8A8B32E82}">
          <x14:formula1>
            <xm:f>Hidden!$A$3:$A$4</xm:f>
          </x14:formula1>
          <xm:sqref>B69</xm:sqref>
        </x14:dataValidation>
        <x14:dataValidation type="list" showErrorMessage="1" promptTitle="Cap and Trade Applicability" prompt="This cell is yellow indicating that a response is required. Select Yes or No from the drop-down list to answer whether any of the facilities included in this project are subject to the MECT or HECT programs." xr:uid="{9855B27B-1FB2-4D47-9C3A-948051F4BC4E}">
          <x14:formula1>
            <xm:f>Hidden!$B$2:$B$3</xm:f>
          </x14:formula1>
          <xm:sqref>B58</xm:sqref>
        </x14:dataValidation>
        <x14:dataValidation type="list" allowBlank="1" showErrorMessage="1" promptTitle="Reduction strategy" prompt="If this cell is yellow, a response is required. Select the appropriate reduction strategy from the drop-down list." xr:uid="{738B5421-CEE0-4BDF-93F0-45B40004FF76}">
          <x14:formula1>
            <xm:f>Hidden!$F$2:$F$8</xm:f>
          </x14:formula1>
          <xm:sqref>B42</xm:sqref>
        </x14:dataValidation>
        <x14:dataValidation type="list" allowBlank="1" showErrorMessage="1" promptTitle="Acknowledgment" prompt="This cell is yellow indicating that a response is required for this cell. Select I Agree or I Disagree from the drop-down list." xr:uid="{FB8C2C8E-C29D-4B02-A44D-4024477086B9}">
          <x14:formula1>
            <xm:f>Hidden!$A$3:$A$4</xm:f>
          </x14:formula1>
          <xm:sqref>B10</xm:sqref>
        </x14:dataValidation>
        <x14:dataValidation type="list" allowBlank="1" showErrorMessage="1" promptTitle="Shifting Vent/Waste/Etc. Stream" prompt="This cell is yellow indicating that a response is required. Select Yes or No from the drop-down list. If Yes is selected, the cell will turn red. Contact the EBT Team to discuss." xr:uid="{B88D3C33-F80F-485A-B6ED-487D904D2BA9}">
          <x14:formula1>
            <xm:f>Hidden!$B$2:$B$3</xm:f>
          </x14:formula1>
          <xm:sqref>B55</xm:sqref>
        </x14:dataValidation>
        <x14:dataValidation type="list" allowBlank="1" showErrorMessage="1" promptTitle="Shifting of Activity" prompt="This cell is yellow indicating that a response is required. Select Yes or No from the drop-down list. If Yes is selected, the cell will turn red. Contact the EBT Team to discuss." xr:uid="{D73A4C9D-640D-434D-8E08-532E6C25805C}">
          <x14:formula1>
            <xm:f>Hidden!$B$2:$B$3</xm:f>
          </x14:formula1>
          <xm:sqref>B49</xm:sqref>
        </x14:dataValidation>
        <x14:dataValidation type="list" allowBlank="1" showErrorMessage="1" promptTitle="State or Federal Program Funding" prompt="This cell is yellow indicating that a response is required. Select Yes or No from the drop-down list. If Yes is selected, the cell will turn red. Contact the EBT Team to discuss." xr:uid="{A86BBAB3-BCD1-46DC-A15D-20152AB9C58F}">
          <x14:formula1>
            <xm:f>Hidden!$B$2:$B$3</xm:f>
          </x14:formula1>
          <xm:sqref>B50</xm:sqref>
        </x14:dataValidation>
        <x14:dataValidation type="list" allowBlank="1" showErrorMessage="1" promptTitle="SIP Emissions" prompt="This cell is yellow indicating that a response is required. Select Yes or No from the drop-down list. If Yes is selected, the cell will turn red. Contact the EBT Team to discuss." xr:uid="{456DE0B8-9532-4AE4-A1DC-57F0D2DBB128}">
          <x14:formula1>
            <xm:f>Hidden!$B$2:$B$3</xm:f>
          </x14:formula1>
          <xm:sqref>B51</xm:sqref>
        </x14:dataValidation>
        <x14:dataValidation type="list" allowBlank="1" showErrorMessage="1" promptTitle="Inelastic Area Sources" prompt="This cell is yellow indicating that a response is required. Select Yes or No from the drop-down list. If Yes is selected, the cell will turn red. Contact the EBT Team to discuss." xr:uid="{FFF5C30D-1539-4EEE-95C2-02E905AD71C8}">
          <x14:formula1>
            <xm:f>Hidden!$B$2:$B$3</xm:f>
          </x14:formula1>
          <xm:sqref>B52</xm:sqref>
        </x14:dataValidation>
        <x14:dataValidation type="list" allowBlank="1" showErrorMessage="1" promptTitle="Reduction without real change" prompt="This cell is yellow indicating that a response is required. Select Yes or No from the drop-down list. If Yes is selected, the cell will turn red. Contact the EBT Team to discuss." xr:uid="{2369E7A5-8066-4ECB-A930-85698F434CCA}">
          <x14:formula1>
            <xm:f>Hidden!$B$2:$B$3</xm:f>
          </x14:formula1>
          <xm:sqref>B53</xm:sqref>
        </x14:dataValidation>
        <x14:dataValidation type="list" allowBlank="1" showErrorMessage="1" promptTitle="Emissions Factor or Calculation" prompt="This cell is yellow indicating that a response is required. Select Yes or No from the drop-down list. If Yes is selected, the cell will turn red. Contact the EBT Team to discuss." xr:uid="{46EDF6D8-B9DA-4EC5-B572-27306283670C}">
          <x14:formula1>
            <xm:f>Hidden!$B$2:$B$3</xm:f>
          </x14:formula1>
          <xm:sqref>B54</xm:sqref>
        </x14:dataValidation>
        <x14:dataValidation type="list"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xr:uid="{CB60F9A3-6DFE-445E-A4D2-10EFFC6CE2AE}">
          <x14:formula1>
            <xm:f>Hidden!$A$3:$A$4</xm:f>
          </x14:formula1>
          <xm:sqref>B69</xm:sqref>
        </x14:dataValidation>
        <x14:dataValidation type="list" allowBlank="1" showErrorMessage="1" promptTitle="County confirmation" prompt="This cell will turn yellow indicating that a response is required for this cell if your site is located in a county where only part of the county is in nonattainment. If so, confirm that the site is located in the nonattainment portion of the county." xr:uid="{42BC2223-8726-4EE4-9E56-3FDB23D8CC8D}">
          <x14:formula1>
            <xm:f>Hidden!$B$2:$B$3</xm:f>
          </x14:formula1>
          <xm:sqref>B16</xm:sqref>
        </x14:dataValidation>
        <x14:dataValidation type="list" allowBlank="1" showErrorMessage="1" promptTitle="Report to EI" prompt="Depending on the county, this cell may turn yellow indicating a response is required. Select Yes or No from the drop-down list to answer whether the site reported to the EI during the SIP year." xr:uid="{11809D2B-9333-4636-8026-F22ABC66D956}">
          <x14:formula1>
            <xm:f>Hidden!$B$2:$B$3</xm:f>
          </x14:formula1>
          <xm:sqref>B28</xm:sqref>
        </x14:dataValidation>
        <x14:dataValidation type="list" allowBlank="1" showErrorMessage="1" promptTitle="Report to EI" prompt="Depending on the county, this cell may turn yellow indicating a response is required. Select Yes or No from the drop-down list to answer whether the site reported to the EI for any of the historic years and the 2019 year." xr:uid="{5EE38776-1C22-4742-87B0-801977C11087}">
          <x14:formula1>
            <xm:f>Hidden!$B$2:$B$3</xm:f>
          </x14:formula1>
          <xm:sqref>B31</xm:sqref>
        </x14:dataValidation>
        <x14:dataValidation type="list" allowBlank="1" showErrorMessage="1" promptTitle="VOC and NOx Emissions" prompt="Depending on the county, this cell may turn yellow indicating a response is required. Select Yes or No from the drop-down list to answer whether site emitted more than 10 tpy of VOC or 25 tpy of NOx during the SIP year." xr:uid="{9AC22DC4-0345-4075-B2F1-9A9FD0E45A3B}">
          <x14:formula1>
            <xm:f>Hidden!$B$2:$B$3</xm:f>
          </x14:formula1>
          <xm:sqref>B29</xm:sqref>
        </x14:dataValidation>
        <x14:dataValidation type="list" allowBlank="1" showErrorMessage="1" promptTitle="VOC and NOx Emissions" prompt="Depending on the county, this cell may turn yellow indicating a response is required. Select Yes or No from the drop-down list to answer whether site emitted more than 10 tpy of VOC or 25 tpy of NOx during the 2019 year." xr:uid="{D48E071D-A6C4-41B5-9489-05D49A7FBB5B}">
          <x14:formula1>
            <xm:f>Hidden!$B$2:$B$3</xm:f>
          </x14:formula1>
          <xm:sqref>B32</xm:sqref>
        </x14:dataValidation>
        <x14:dataValidation type="list" allowBlank="1" showErrorMessage="1" promptTitle="Multiple reduction strategies" prompt="This cell is yellow indicating that a response is required. Select Yes or No from the dropdown list to answer whether the reduction strategy selected above is being used by all facilities included in this application." xr:uid="{F9774F07-1DEB-46C8-B19A-FBF8CE1C99BE}">
          <x14:formula1>
            <xm:f>Hidden!$B$2:$B$3</xm:f>
          </x14:formula1>
          <xm:sqref>B41</xm:sqref>
        </x14:dataValidation>
        <x14:dataValidation type="list" allowBlank="1" showErrorMessage="1" promptTitle="Executive Director Approval" prompt="This cell will become yellow if 'Other method that is approved by the Executive Director' was selected in cell B41. Select Yes or No from the drop-down list to indicate if the 'Other' method has been approved by the Executive Director." xr:uid="{22A8E25F-C310-4700-861E-ABE7F03DA967}">
          <x14:formula1>
            <xm:f>Hidden!$B$2:$B$3</xm:f>
          </x14:formula1>
          <xm:sqref>B44</xm:sqref>
        </x14:dataValidation>
        <x14:dataValidation type="list" allowBlank="1" showErrorMessage="1" promptTitle="Executive Director Approval" prompt="This cell will become yellow if 'Other method that is approved by the Executive Director' was selected in cell B35. Select Yes or No from the drop-down list to indicate if the 'Other' method has been approved by the Executive Director." xr:uid="{4AAC3BCD-5243-47C2-95A8-C77CF259253D}">
          <x14:formula1>
            <xm:f>Hidden!$B$2:$B$3</xm:f>
          </x14:formula1>
          <xm:sqref>B39</xm:sqref>
        </x14:dataValidation>
        <x14:dataValidation type="list" allowBlank="1" showErrorMessage="1" promptTitle="Reduction strategy" prompt="This cell is yellow indicating that a response is required. Select the appropriate reduction strategy from the drop-down list." xr:uid="{DE57BBE8-DC4D-4302-9DB7-15D22CFB7DB5}">
          <x14:formula1>
            <xm:f>Hidden!$F$2:$F$8</xm:f>
          </x14:formula1>
          <xm:sqref>B37</xm:sqref>
        </x14:dataValidation>
        <x14:dataValidation type="list" allowBlank="1" showErrorMessage="1" promptTitle="County selection" prompt="This cell is yellow indicating that a response is required for this cell. Select the county where the site is located from the drop-down list." xr:uid="{F45FB69F-04AC-43A1-A389-7A4E571D2259}">
          <x14:formula1>
            <xm:f>Hidden!$C$2:$C$29</xm:f>
          </x14:formula1>
          <xm:sqref>B15</xm:sqref>
        </x14:dataValidation>
        <x14:dataValidation type="list" allowBlank="1" showErrorMessage="1" promptTitle="Industry type" prompt="This cell is yellow indicating that a response is required. Select the appropraite industry type from the drop-down list" xr:uid="{AC276114-20CA-43D7-A1FE-49D547C5AF99}">
          <x14:formula1>
            <xm:f>Hidden!$P$2:$P$22</xm:f>
          </x14:formula1>
          <xm:sqref>B13</xm:sqref>
        </x14:dataValidation>
        <x14:dataValidation type="list" operator="lessThanOrEqual" allowBlank="1" showErrorMessage="1" errorTitle="Text Character Limit" error="Text limit is 100 characters." promptTitle="Company name" prompt="This cell is yellow indicating that a response is required for this cell. Enter the Company's Legal Name." xr:uid="{5E771BE6-D14A-47AC-AE2B-93E4C78830AD}">
          <x14:formula1>
            <xm:f>Hidden!$P$2:$P$22</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5117A-DE13-4B17-BB92-2702C1CEBF71}">
  <sheetPr codeName="Sheet9">
    <pageSetUpPr fitToPage="1"/>
  </sheetPr>
  <dimension ref="A1:Y85"/>
  <sheetViews>
    <sheetView zoomScaleNormal="100" workbookViewId="0">
      <selection sqref="A1:X1"/>
    </sheetView>
  </sheetViews>
  <sheetFormatPr defaultColWidth="0" defaultRowHeight="12" customHeight="1" zeroHeight="1" x14ac:dyDescent="0.25"/>
  <cols>
    <col min="1" max="1" width="40.7109375" style="24" customWidth="1"/>
    <col min="2" max="3" width="20.7109375" style="24" customWidth="1"/>
    <col min="4" max="4" width="25.7109375" style="24" customWidth="1"/>
    <col min="5" max="10" width="8.7109375" style="24" customWidth="1"/>
    <col min="11" max="11" width="60.85546875" style="24" customWidth="1"/>
    <col min="12" max="12" width="30.7109375" style="24" customWidth="1"/>
    <col min="13" max="13" width="35.7109375" style="24" customWidth="1"/>
    <col min="14" max="14" width="12.7109375" style="24" customWidth="1"/>
    <col min="15" max="15" width="35.7109375" style="24" customWidth="1"/>
    <col min="16" max="16" width="12.7109375" style="24" customWidth="1"/>
    <col min="17" max="17" width="35.7109375" style="24" customWidth="1"/>
    <col min="18" max="18" width="12.7109375" style="24" customWidth="1"/>
    <col min="19" max="19" width="35.7109375" style="24" customWidth="1"/>
    <col min="20" max="20" width="12.7109375" style="24" customWidth="1"/>
    <col min="21" max="21" width="16.85546875" style="24" customWidth="1"/>
    <col min="22" max="22" width="32.42578125" style="24" bestFit="1" customWidth="1"/>
    <col min="23" max="23" width="54.85546875" style="24" bestFit="1" customWidth="1"/>
    <col min="24" max="24" width="30.7109375" style="24" customWidth="1"/>
    <col min="25" max="25" width="50.7109375" style="24" customWidth="1"/>
    <col min="26" max="16384" width="5.7109375" style="24" hidden="1"/>
  </cols>
  <sheetData>
    <row r="1" spans="1:25" ht="12" customHeight="1" thickBot="1" x14ac:dyDescent="0.3">
      <c r="A1" s="391" t="s">
        <v>793</v>
      </c>
      <c r="B1" s="391"/>
      <c r="C1" s="391"/>
      <c r="D1" s="391"/>
      <c r="E1" s="391"/>
      <c r="F1" s="391"/>
      <c r="G1" s="391"/>
      <c r="H1" s="391"/>
      <c r="I1" s="391"/>
      <c r="J1" s="391"/>
      <c r="K1" s="391"/>
      <c r="L1" s="391"/>
      <c r="M1" s="391"/>
      <c r="N1" s="391"/>
      <c r="O1" s="391"/>
      <c r="P1" s="391"/>
      <c r="Q1" s="391"/>
      <c r="R1" s="391"/>
      <c r="S1" s="391"/>
      <c r="T1" s="391"/>
      <c r="U1" s="391"/>
      <c r="V1" s="391"/>
      <c r="W1" s="391"/>
      <c r="X1" s="392"/>
      <c r="Y1" s="83" t="str">
        <f>Hidden!$B$73</f>
        <v xml:space="preserve">This cell is intentionally left blank. </v>
      </c>
    </row>
    <row r="2" spans="1:25" ht="18" customHeight="1" thickBot="1" x14ac:dyDescent="0.3">
      <c r="A2" s="393" t="str">
        <f>Hidden!A71</f>
        <v>ERC Generation General Workbook</v>
      </c>
      <c r="B2" s="394"/>
      <c r="C2" s="394"/>
      <c r="D2" s="394"/>
      <c r="E2" s="394"/>
      <c r="F2" s="394"/>
      <c r="G2" s="394"/>
      <c r="H2" s="394"/>
      <c r="I2" s="394"/>
      <c r="J2" s="394"/>
      <c r="K2" s="394"/>
      <c r="L2" s="394"/>
      <c r="M2" s="394"/>
      <c r="N2" s="394"/>
      <c r="O2" s="394"/>
      <c r="P2" s="394"/>
      <c r="Q2" s="394"/>
      <c r="R2" s="394"/>
      <c r="S2" s="394"/>
      <c r="T2" s="394"/>
      <c r="U2" s="394"/>
      <c r="V2" s="394"/>
      <c r="W2" s="394"/>
      <c r="X2" s="395"/>
      <c r="Y2" s="84" t="str">
        <f>Hidden!$B$73</f>
        <v xml:space="preserve">This cell is intentionally left blank. </v>
      </c>
    </row>
    <row r="3" spans="1:25" ht="18" customHeight="1" thickBot="1" x14ac:dyDescent="0.3">
      <c r="A3" s="379" t="str">
        <f>Hidden!A72</f>
        <v>TCEQ - 20948 Version 2.0 - Rev. X/26</v>
      </c>
      <c r="B3" s="380"/>
      <c r="C3" s="380"/>
      <c r="D3" s="380"/>
      <c r="E3" s="380"/>
      <c r="F3" s="380"/>
      <c r="G3" s="380"/>
      <c r="H3" s="380"/>
      <c r="I3" s="380"/>
      <c r="J3" s="380"/>
      <c r="K3" s="380"/>
      <c r="L3" s="380"/>
      <c r="M3" s="380"/>
      <c r="N3" s="380"/>
      <c r="O3" s="380"/>
      <c r="P3" s="380"/>
      <c r="Q3" s="380"/>
      <c r="R3" s="380"/>
      <c r="S3" s="380"/>
      <c r="T3" s="380"/>
      <c r="U3" s="380"/>
      <c r="V3" s="380"/>
      <c r="W3" s="380"/>
      <c r="X3" s="381"/>
      <c r="Y3" s="85" t="str">
        <f>Hidden!$B$73</f>
        <v xml:space="preserve">This cell is intentionally left blank. </v>
      </c>
    </row>
    <row r="4" spans="1:25" ht="18" customHeight="1" thickBot="1" x14ac:dyDescent="0.3">
      <c r="A4" s="385" t="s">
        <v>648</v>
      </c>
      <c r="B4" s="386"/>
      <c r="C4" s="386"/>
      <c r="D4" s="386"/>
      <c r="E4" s="386"/>
      <c r="F4" s="386"/>
      <c r="G4" s="386"/>
      <c r="H4" s="386"/>
      <c r="I4" s="387"/>
      <c r="J4" s="387"/>
      <c r="K4" s="387"/>
      <c r="L4" s="387"/>
      <c r="M4" s="387"/>
      <c r="N4" s="387"/>
      <c r="O4" s="387"/>
      <c r="P4" s="387"/>
      <c r="Q4" s="387"/>
      <c r="R4" s="387"/>
      <c r="S4" s="387"/>
      <c r="T4" s="387"/>
      <c r="U4" s="387"/>
      <c r="V4" s="387"/>
      <c r="W4" s="387"/>
      <c r="X4" s="388"/>
      <c r="Y4" s="41" t="s">
        <v>426</v>
      </c>
    </row>
    <row r="5" spans="1:25" ht="46.5" customHeight="1" x14ac:dyDescent="0.25">
      <c r="A5" s="382" t="s">
        <v>1031</v>
      </c>
      <c r="B5" s="383"/>
      <c r="C5" s="383"/>
      <c r="D5" s="383"/>
      <c r="E5" s="383"/>
      <c r="F5" s="383"/>
      <c r="G5" s="383"/>
      <c r="H5" s="383"/>
      <c r="I5" s="383"/>
      <c r="J5" s="384"/>
      <c r="K5" s="389" t="str">
        <f>Hidden!$B$73</f>
        <v xml:space="preserve">This cell is intentionally left blank. </v>
      </c>
      <c r="L5" s="389"/>
      <c r="M5" s="389"/>
      <c r="N5" s="389"/>
      <c r="O5" s="389"/>
      <c r="P5" s="389"/>
      <c r="Q5" s="389"/>
      <c r="R5" s="389"/>
      <c r="S5" s="389"/>
      <c r="T5" s="389"/>
      <c r="U5" s="389"/>
      <c r="V5" s="389"/>
      <c r="W5" s="389"/>
      <c r="X5" s="390"/>
      <c r="Y5" s="1" t="str">
        <f>Hidden!$A$75</f>
        <v>All comments added in this column by the applicant should be deleted prior to application submittal.</v>
      </c>
    </row>
    <row r="6" spans="1:25" s="4" customFormat="1" ht="18" customHeight="1" x14ac:dyDescent="0.25">
      <c r="A6" s="324" t="s">
        <v>1058</v>
      </c>
      <c r="B6" s="374"/>
      <c r="C6" s="374"/>
      <c r="D6" s="374"/>
      <c r="E6" s="374"/>
      <c r="F6" s="374"/>
      <c r="G6" s="374"/>
      <c r="H6" s="374"/>
      <c r="I6" s="374"/>
      <c r="J6" s="325"/>
      <c r="K6" s="372" t="str">
        <f>Hidden!$B$73</f>
        <v xml:space="preserve">This cell is intentionally left blank. </v>
      </c>
      <c r="L6" s="372"/>
      <c r="M6" s="372"/>
      <c r="N6" s="372"/>
      <c r="O6" s="372"/>
      <c r="P6" s="372"/>
      <c r="Q6" s="372"/>
      <c r="R6" s="372"/>
      <c r="S6" s="372"/>
      <c r="T6" s="372"/>
      <c r="U6" s="372"/>
      <c r="V6" s="372"/>
      <c r="W6" s="372"/>
      <c r="X6" s="373"/>
      <c r="Y6" s="77" t="str">
        <f>Hidden!$B$73</f>
        <v xml:space="preserve">This cell is intentionally left blank. </v>
      </c>
    </row>
    <row r="7" spans="1:25" s="4" customFormat="1" ht="18" customHeight="1" x14ac:dyDescent="0.25">
      <c r="A7" s="375" t="s">
        <v>833</v>
      </c>
      <c r="B7" s="376"/>
      <c r="C7" s="376"/>
      <c r="D7" s="376"/>
      <c r="E7" s="376"/>
      <c r="F7" s="376"/>
      <c r="G7" s="376"/>
      <c r="H7" s="376"/>
      <c r="I7" s="376"/>
      <c r="J7" s="377"/>
      <c r="K7" s="372" t="str">
        <f>Hidden!$B$73</f>
        <v xml:space="preserve">This cell is intentionally left blank. </v>
      </c>
      <c r="L7" s="372"/>
      <c r="M7" s="372"/>
      <c r="N7" s="372"/>
      <c r="O7" s="372"/>
      <c r="P7" s="372"/>
      <c r="Q7" s="372"/>
      <c r="R7" s="372"/>
      <c r="S7" s="372"/>
      <c r="T7" s="372"/>
      <c r="U7" s="372"/>
      <c r="V7" s="372"/>
      <c r="W7" s="372"/>
      <c r="X7" s="373"/>
      <c r="Y7" s="77" t="str">
        <f>Hidden!$B$73</f>
        <v xml:space="preserve">This cell is intentionally left blank. </v>
      </c>
    </row>
    <row r="8" spans="1:25" s="4" customFormat="1" ht="33" customHeight="1" x14ac:dyDescent="0.25">
      <c r="A8" s="326" t="str">
        <f>IF(General!B37="","",VLOOKUP(General!B37,Hidden!$I$3:$N$9,6, FALSE))</f>
        <v/>
      </c>
      <c r="B8" s="378"/>
      <c r="C8" s="378"/>
      <c r="D8" s="378"/>
      <c r="E8" s="378"/>
      <c r="F8" s="378"/>
      <c r="G8" s="378"/>
      <c r="H8" s="378"/>
      <c r="I8" s="378"/>
      <c r="J8" s="327"/>
      <c r="K8" s="372" t="str">
        <f>Hidden!$B$73</f>
        <v xml:space="preserve">This cell is intentionally left blank. </v>
      </c>
      <c r="L8" s="372"/>
      <c r="M8" s="372"/>
      <c r="N8" s="372"/>
      <c r="O8" s="372"/>
      <c r="P8" s="372"/>
      <c r="Q8" s="372"/>
      <c r="R8" s="372"/>
      <c r="S8" s="372"/>
      <c r="T8" s="372"/>
      <c r="U8" s="372"/>
      <c r="V8" s="372"/>
      <c r="W8" s="372"/>
      <c r="X8" s="373"/>
      <c r="Y8" s="77" t="str">
        <f>Hidden!$B$73</f>
        <v xml:space="preserve">This cell is intentionally left blank. </v>
      </c>
    </row>
    <row r="9" spans="1:25" s="4" customFormat="1" ht="18" customHeight="1" x14ac:dyDescent="0.25">
      <c r="A9" s="400" t="s">
        <v>834</v>
      </c>
      <c r="B9" s="401"/>
      <c r="C9" s="401"/>
      <c r="D9" s="401"/>
      <c r="E9" s="401"/>
      <c r="F9" s="401"/>
      <c r="G9" s="401"/>
      <c r="H9" s="401"/>
      <c r="I9" s="401"/>
      <c r="J9" s="402"/>
      <c r="K9" s="396" t="str">
        <f>Hidden!$B$73</f>
        <v xml:space="preserve">This cell is intentionally left blank. </v>
      </c>
      <c r="L9" s="396"/>
      <c r="M9" s="396"/>
      <c r="N9" s="396"/>
      <c r="O9" s="396"/>
      <c r="P9" s="396"/>
      <c r="Q9" s="396"/>
      <c r="R9" s="396"/>
      <c r="S9" s="396"/>
      <c r="T9" s="396"/>
      <c r="U9" s="396"/>
      <c r="V9" s="396"/>
      <c r="W9" s="396"/>
      <c r="X9" s="397"/>
      <c r="Y9" s="77" t="str">
        <f>Hidden!$B$73</f>
        <v xml:space="preserve">This cell is intentionally left blank. </v>
      </c>
    </row>
    <row r="10" spans="1:25" s="4" customFormat="1" ht="33" customHeight="1" x14ac:dyDescent="0.25">
      <c r="A10" s="324" t="str">
        <f>IF(General!B42="","",VLOOKUP(General!B42,Hidden!$I$3:$N$9,6, FALSE))</f>
        <v/>
      </c>
      <c r="B10" s="374"/>
      <c r="C10" s="374"/>
      <c r="D10" s="374"/>
      <c r="E10" s="374"/>
      <c r="F10" s="374"/>
      <c r="G10" s="374"/>
      <c r="H10" s="374"/>
      <c r="I10" s="374"/>
      <c r="J10" s="325"/>
      <c r="K10" s="372" t="str">
        <f>Hidden!$B$73</f>
        <v xml:space="preserve">This cell is intentionally left blank. </v>
      </c>
      <c r="L10" s="372"/>
      <c r="M10" s="372"/>
      <c r="N10" s="372"/>
      <c r="O10" s="372"/>
      <c r="P10" s="372"/>
      <c r="Q10" s="372"/>
      <c r="R10" s="372"/>
      <c r="S10" s="372"/>
      <c r="T10" s="372"/>
      <c r="U10" s="372"/>
      <c r="V10" s="372"/>
      <c r="W10" s="372"/>
      <c r="X10" s="373"/>
      <c r="Y10" s="77" t="str">
        <f>Hidden!$B$73</f>
        <v xml:space="preserve">This cell is intentionally left blank. </v>
      </c>
    </row>
    <row r="11" spans="1:25" s="4" customFormat="1" ht="18" customHeight="1" x14ac:dyDescent="0.25">
      <c r="A11" s="375" t="s">
        <v>485</v>
      </c>
      <c r="B11" s="376"/>
      <c r="C11" s="376"/>
      <c r="D11" s="376"/>
      <c r="E11" s="376"/>
      <c r="F11" s="376"/>
      <c r="G11" s="376"/>
      <c r="H11" s="376"/>
      <c r="I11" s="376"/>
      <c r="J11" s="377"/>
      <c r="K11" s="372" t="str">
        <f>Hidden!$B$73</f>
        <v xml:space="preserve">This cell is intentionally left blank. </v>
      </c>
      <c r="L11" s="372"/>
      <c r="M11" s="372"/>
      <c r="N11" s="372"/>
      <c r="O11" s="372"/>
      <c r="P11" s="372"/>
      <c r="Q11" s="372"/>
      <c r="R11" s="372"/>
      <c r="S11" s="372"/>
      <c r="T11" s="372"/>
      <c r="U11" s="372"/>
      <c r="V11" s="372"/>
      <c r="W11" s="372"/>
      <c r="X11" s="373"/>
      <c r="Y11" s="77" t="str">
        <f>Hidden!$B$73</f>
        <v xml:space="preserve">This cell is intentionally left blank. </v>
      </c>
    </row>
    <row r="12" spans="1:25" s="4" customFormat="1" ht="33" customHeight="1" x14ac:dyDescent="0.25">
      <c r="A12" s="326" t="s">
        <v>977</v>
      </c>
      <c r="B12" s="378"/>
      <c r="C12" s="378"/>
      <c r="D12" s="378"/>
      <c r="E12" s="378"/>
      <c r="F12" s="378"/>
      <c r="G12" s="378"/>
      <c r="H12" s="378"/>
      <c r="I12" s="378"/>
      <c r="J12" s="327"/>
      <c r="K12" s="372" t="str">
        <f>Hidden!$B$73</f>
        <v xml:space="preserve">This cell is intentionally left blank. </v>
      </c>
      <c r="L12" s="372"/>
      <c r="M12" s="372"/>
      <c r="N12" s="372"/>
      <c r="O12" s="372"/>
      <c r="P12" s="372"/>
      <c r="Q12" s="372"/>
      <c r="R12" s="372"/>
      <c r="S12" s="372"/>
      <c r="T12" s="372"/>
      <c r="U12" s="372"/>
      <c r="V12" s="372"/>
      <c r="W12" s="372"/>
      <c r="X12" s="373"/>
      <c r="Y12" s="77" t="str">
        <f>Hidden!$B$73</f>
        <v xml:space="preserve">This cell is intentionally left blank. </v>
      </c>
    </row>
    <row r="13" spans="1:25" s="4" customFormat="1" ht="18" customHeight="1" x14ac:dyDescent="0.25">
      <c r="A13" s="326" t="s">
        <v>582</v>
      </c>
      <c r="B13" s="378"/>
      <c r="C13" s="378"/>
      <c r="D13" s="378"/>
      <c r="E13" s="378"/>
      <c r="F13" s="378"/>
      <c r="G13" s="378"/>
      <c r="H13" s="378"/>
      <c r="I13" s="378"/>
      <c r="J13" s="327"/>
      <c r="K13" s="372" t="str">
        <f>Hidden!$B$73</f>
        <v xml:space="preserve">This cell is intentionally left blank. </v>
      </c>
      <c r="L13" s="372"/>
      <c r="M13" s="372"/>
      <c r="N13" s="372"/>
      <c r="O13" s="372"/>
      <c r="P13" s="372"/>
      <c r="Q13" s="372"/>
      <c r="R13" s="372"/>
      <c r="S13" s="372"/>
      <c r="T13" s="372"/>
      <c r="U13" s="372"/>
      <c r="V13" s="372"/>
      <c r="W13" s="372"/>
      <c r="X13" s="373"/>
      <c r="Y13" s="77" t="str">
        <f>Hidden!$B$73</f>
        <v xml:space="preserve">This cell is intentionally left blank. </v>
      </c>
    </row>
    <row r="14" spans="1:25" s="4" customFormat="1" ht="18" customHeight="1" x14ac:dyDescent="0.25">
      <c r="A14" s="365" t="s">
        <v>968</v>
      </c>
      <c r="B14" s="366"/>
      <c r="C14" s="366"/>
      <c r="D14" s="366"/>
      <c r="E14" s="366"/>
      <c r="F14" s="366"/>
      <c r="G14" s="366"/>
      <c r="H14" s="366"/>
      <c r="I14" s="366"/>
      <c r="J14" s="367"/>
      <c r="K14" s="372" t="str">
        <f>Hidden!$B$73</f>
        <v xml:space="preserve">This cell is intentionally left blank. </v>
      </c>
      <c r="L14" s="372"/>
      <c r="M14" s="372"/>
      <c r="N14" s="372"/>
      <c r="O14" s="372"/>
      <c r="P14" s="372"/>
      <c r="Q14" s="372"/>
      <c r="R14" s="372"/>
      <c r="S14" s="372"/>
      <c r="T14" s="372"/>
      <c r="U14" s="372"/>
      <c r="V14" s="372"/>
      <c r="W14" s="372"/>
      <c r="X14" s="373"/>
      <c r="Y14" s="77" t="str">
        <f>Hidden!$B$73</f>
        <v xml:space="preserve">This cell is intentionally left blank. </v>
      </c>
    </row>
    <row r="15" spans="1:25" s="4" customFormat="1" ht="18" customHeight="1" x14ac:dyDescent="0.25">
      <c r="A15" s="365" t="s">
        <v>983</v>
      </c>
      <c r="B15" s="366"/>
      <c r="C15" s="366"/>
      <c r="D15" s="366"/>
      <c r="E15" s="366"/>
      <c r="F15" s="366"/>
      <c r="G15" s="366"/>
      <c r="H15" s="366"/>
      <c r="I15" s="366"/>
      <c r="J15" s="367"/>
      <c r="K15" s="372" t="str">
        <f>Hidden!$B$73</f>
        <v xml:space="preserve">This cell is intentionally left blank. </v>
      </c>
      <c r="L15" s="372"/>
      <c r="M15" s="372"/>
      <c r="N15" s="372"/>
      <c r="O15" s="372"/>
      <c r="P15" s="372"/>
      <c r="Q15" s="372"/>
      <c r="R15" s="372"/>
      <c r="S15" s="372"/>
      <c r="T15" s="372"/>
      <c r="U15" s="372"/>
      <c r="V15" s="372"/>
      <c r="W15" s="372"/>
      <c r="X15" s="373"/>
      <c r="Y15" s="77" t="str">
        <f>Hidden!$B$73</f>
        <v xml:space="preserve">This cell is intentionally left blank. </v>
      </c>
    </row>
    <row r="16" spans="1:25" s="4" customFormat="1" ht="18" customHeight="1" x14ac:dyDescent="0.25">
      <c r="A16" s="365" t="s">
        <v>978</v>
      </c>
      <c r="B16" s="366"/>
      <c r="C16" s="366"/>
      <c r="D16" s="366"/>
      <c r="E16" s="366"/>
      <c r="F16" s="366"/>
      <c r="G16" s="366"/>
      <c r="H16" s="366"/>
      <c r="I16" s="366"/>
      <c r="J16" s="367"/>
      <c r="K16" s="372" t="str">
        <f>Hidden!$B$73</f>
        <v xml:space="preserve">This cell is intentionally left blank. </v>
      </c>
      <c r="L16" s="372"/>
      <c r="M16" s="372"/>
      <c r="N16" s="372"/>
      <c r="O16" s="372"/>
      <c r="P16" s="372"/>
      <c r="Q16" s="372"/>
      <c r="R16" s="372"/>
      <c r="S16" s="372"/>
      <c r="T16" s="372"/>
      <c r="U16" s="372"/>
      <c r="V16" s="372"/>
      <c r="W16" s="372"/>
      <c r="X16" s="373"/>
      <c r="Y16" s="77" t="str">
        <f>Hidden!$B$73</f>
        <v xml:space="preserve">This cell is intentionally left blank. </v>
      </c>
    </row>
    <row r="17" spans="1:25" s="4" customFormat="1" ht="33" customHeight="1" x14ac:dyDescent="0.25">
      <c r="A17" s="365" t="s">
        <v>1059</v>
      </c>
      <c r="B17" s="366"/>
      <c r="C17" s="366"/>
      <c r="D17" s="366"/>
      <c r="E17" s="366"/>
      <c r="F17" s="366"/>
      <c r="G17" s="366"/>
      <c r="H17" s="366"/>
      <c r="I17" s="366"/>
      <c r="J17" s="367"/>
      <c r="K17" s="372" t="str">
        <f>Hidden!$B$73</f>
        <v xml:space="preserve">This cell is intentionally left blank. </v>
      </c>
      <c r="L17" s="372"/>
      <c r="M17" s="372"/>
      <c r="N17" s="372"/>
      <c r="O17" s="372"/>
      <c r="P17" s="372"/>
      <c r="Q17" s="372"/>
      <c r="R17" s="372"/>
      <c r="S17" s="372"/>
      <c r="T17" s="372"/>
      <c r="U17" s="372"/>
      <c r="V17" s="372"/>
      <c r="W17" s="372"/>
      <c r="X17" s="373"/>
      <c r="Y17" s="77" t="str">
        <f>Hidden!$B$73</f>
        <v xml:space="preserve">This cell is intentionally left blank. </v>
      </c>
    </row>
    <row r="18" spans="1:25" s="4" customFormat="1" ht="33" customHeight="1" x14ac:dyDescent="0.25">
      <c r="A18" s="365" t="s">
        <v>984</v>
      </c>
      <c r="B18" s="366"/>
      <c r="C18" s="366"/>
      <c r="D18" s="366"/>
      <c r="E18" s="366"/>
      <c r="F18" s="366"/>
      <c r="G18" s="366"/>
      <c r="H18" s="366"/>
      <c r="I18" s="366"/>
      <c r="J18" s="367"/>
      <c r="K18" s="372" t="str">
        <f>Hidden!$B$73</f>
        <v xml:space="preserve">This cell is intentionally left blank. </v>
      </c>
      <c r="L18" s="372"/>
      <c r="M18" s="372"/>
      <c r="N18" s="372"/>
      <c r="O18" s="372"/>
      <c r="P18" s="372"/>
      <c r="Q18" s="372"/>
      <c r="R18" s="372"/>
      <c r="S18" s="372"/>
      <c r="T18" s="372"/>
      <c r="U18" s="372"/>
      <c r="V18" s="372"/>
      <c r="W18" s="372"/>
      <c r="X18" s="373"/>
      <c r="Y18" s="77" t="str">
        <f>Hidden!$B$73</f>
        <v xml:space="preserve">This cell is intentionally left blank. </v>
      </c>
    </row>
    <row r="19" spans="1:25" s="4" customFormat="1" ht="18" customHeight="1" x14ac:dyDescent="0.25">
      <c r="A19" s="365" t="s">
        <v>985</v>
      </c>
      <c r="B19" s="366"/>
      <c r="C19" s="366"/>
      <c r="D19" s="366"/>
      <c r="E19" s="366"/>
      <c r="F19" s="366"/>
      <c r="G19" s="366"/>
      <c r="H19" s="366"/>
      <c r="I19" s="366"/>
      <c r="J19" s="367"/>
      <c r="K19" s="372" t="str">
        <f>Hidden!$B$73</f>
        <v xml:space="preserve">This cell is intentionally left blank. </v>
      </c>
      <c r="L19" s="372"/>
      <c r="M19" s="372"/>
      <c r="N19" s="372"/>
      <c r="O19" s="372"/>
      <c r="P19" s="372"/>
      <c r="Q19" s="372"/>
      <c r="R19" s="372"/>
      <c r="S19" s="372"/>
      <c r="T19" s="372"/>
      <c r="U19" s="372"/>
      <c r="V19" s="372"/>
      <c r="W19" s="372"/>
      <c r="X19" s="373"/>
      <c r="Y19" s="77" t="str">
        <f>Hidden!$B$73</f>
        <v xml:space="preserve">This cell is intentionally left blank. </v>
      </c>
    </row>
    <row r="20" spans="1:25" s="4" customFormat="1" ht="18" customHeight="1" x14ac:dyDescent="0.25">
      <c r="A20" s="365" t="s">
        <v>970</v>
      </c>
      <c r="B20" s="366"/>
      <c r="C20" s="366"/>
      <c r="D20" s="366"/>
      <c r="E20" s="366"/>
      <c r="F20" s="366"/>
      <c r="G20" s="366"/>
      <c r="H20" s="366"/>
      <c r="I20" s="366"/>
      <c r="J20" s="367"/>
      <c r="K20" s="372" t="str">
        <f>Hidden!$B$73</f>
        <v xml:space="preserve">This cell is intentionally left blank. </v>
      </c>
      <c r="L20" s="372"/>
      <c r="M20" s="372"/>
      <c r="N20" s="372"/>
      <c r="O20" s="372"/>
      <c r="P20" s="372"/>
      <c r="Q20" s="372"/>
      <c r="R20" s="372"/>
      <c r="S20" s="372"/>
      <c r="T20" s="372"/>
      <c r="U20" s="372"/>
      <c r="V20" s="372"/>
      <c r="W20" s="372"/>
      <c r="X20" s="373"/>
      <c r="Y20" s="77" t="str">
        <f>Hidden!$B$73</f>
        <v xml:space="preserve">This cell is intentionally left blank. </v>
      </c>
    </row>
    <row r="21" spans="1:25" s="4" customFormat="1" ht="18" customHeight="1" x14ac:dyDescent="0.25">
      <c r="A21" s="365" t="s">
        <v>982</v>
      </c>
      <c r="B21" s="366"/>
      <c r="C21" s="366"/>
      <c r="D21" s="366"/>
      <c r="E21" s="366"/>
      <c r="F21" s="366"/>
      <c r="G21" s="366"/>
      <c r="H21" s="366"/>
      <c r="I21" s="366"/>
      <c r="J21" s="367"/>
      <c r="K21" s="372" t="str">
        <f>Hidden!$B$73</f>
        <v xml:space="preserve">This cell is intentionally left blank. </v>
      </c>
      <c r="L21" s="372"/>
      <c r="M21" s="372"/>
      <c r="N21" s="372"/>
      <c r="O21" s="372"/>
      <c r="P21" s="372"/>
      <c r="Q21" s="372"/>
      <c r="R21" s="372"/>
      <c r="S21" s="372"/>
      <c r="T21" s="372"/>
      <c r="U21" s="372"/>
      <c r="V21" s="372"/>
      <c r="W21" s="372"/>
      <c r="X21" s="373"/>
      <c r="Y21" s="77" t="str">
        <f>Hidden!$B$73</f>
        <v xml:space="preserve">This cell is intentionally left blank. </v>
      </c>
    </row>
    <row r="22" spans="1:25" s="4" customFormat="1" ht="33" customHeight="1" x14ac:dyDescent="0.25">
      <c r="A22" s="365" t="s">
        <v>935</v>
      </c>
      <c r="B22" s="366"/>
      <c r="C22" s="366"/>
      <c r="D22" s="366"/>
      <c r="E22" s="366"/>
      <c r="F22" s="366"/>
      <c r="G22" s="366"/>
      <c r="H22" s="366"/>
      <c r="I22" s="366"/>
      <c r="J22" s="367"/>
      <c r="K22" s="372" t="str">
        <f>Hidden!$B$73</f>
        <v xml:space="preserve">This cell is intentionally left blank. </v>
      </c>
      <c r="L22" s="372"/>
      <c r="M22" s="372"/>
      <c r="N22" s="372"/>
      <c r="O22" s="372"/>
      <c r="P22" s="372"/>
      <c r="Q22" s="372"/>
      <c r="R22" s="372"/>
      <c r="S22" s="372"/>
      <c r="T22" s="372"/>
      <c r="U22" s="372"/>
      <c r="V22" s="372"/>
      <c r="W22" s="372"/>
      <c r="X22" s="373"/>
      <c r="Y22" s="86" t="str">
        <f>Hidden!$B$73</f>
        <v xml:space="preserve">This cell is intentionally left blank. </v>
      </c>
    </row>
    <row r="23" spans="1:25" s="4" customFormat="1" ht="18" customHeight="1" thickBot="1" x14ac:dyDescent="0.3">
      <c r="A23" s="288" t="s">
        <v>515</v>
      </c>
      <c r="B23" s="399"/>
      <c r="C23" s="399"/>
      <c r="D23" s="399"/>
      <c r="E23" s="399"/>
      <c r="F23" s="399"/>
      <c r="G23" s="399"/>
      <c r="H23" s="399"/>
      <c r="I23" s="399"/>
      <c r="J23" s="289"/>
      <c r="K23" s="409" t="str">
        <f>Hidden!$B$73</f>
        <v xml:space="preserve">This cell is intentionally left blank. </v>
      </c>
      <c r="L23" s="409"/>
      <c r="M23" s="409"/>
      <c r="N23" s="409"/>
      <c r="O23" s="409"/>
      <c r="P23" s="409"/>
      <c r="Q23" s="409"/>
      <c r="R23" s="409"/>
      <c r="S23" s="409"/>
      <c r="T23" s="409"/>
      <c r="U23" s="409"/>
      <c r="V23" s="409"/>
      <c r="W23" s="409"/>
      <c r="X23" s="410"/>
      <c r="Y23" s="78" t="str">
        <f>Hidden!$B$73</f>
        <v xml:space="preserve">This cell is intentionally left blank. </v>
      </c>
    </row>
    <row r="24" spans="1:25" s="4" customFormat="1" ht="18" customHeight="1" thickBot="1" x14ac:dyDescent="0.3">
      <c r="A24" s="334" t="s">
        <v>774</v>
      </c>
      <c r="B24" s="368"/>
      <c r="C24" s="368"/>
      <c r="D24" s="368"/>
      <c r="E24" s="368"/>
      <c r="F24" s="368"/>
      <c r="G24" s="368"/>
      <c r="H24" s="368"/>
      <c r="I24" s="369"/>
      <c r="J24" s="369"/>
      <c r="K24" s="369"/>
      <c r="L24" s="369"/>
      <c r="M24" s="369"/>
      <c r="N24" s="369"/>
      <c r="O24" s="369"/>
      <c r="P24" s="369"/>
      <c r="Q24" s="369"/>
      <c r="R24" s="369"/>
      <c r="S24" s="369"/>
      <c r="T24" s="369"/>
      <c r="U24" s="369"/>
      <c r="V24" s="369"/>
      <c r="W24" s="369"/>
      <c r="X24" s="349"/>
      <c r="Y24" s="237"/>
    </row>
    <row r="25" spans="1:25" s="4" customFormat="1" ht="18" customHeight="1" thickBot="1" x14ac:dyDescent="0.3">
      <c r="A25" s="370" t="s">
        <v>575</v>
      </c>
      <c r="B25" s="371"/>
      <c r="C25" s="406" t="str">
        <f>Hidden!$B$73</f>
        <v xml:space="preserve">This cell is intentionally left blank. </v>
      </c>
      <c r="D25" s="407"/>
      <c r="E25" s="407"/>
      <c r="F25" s="407"/>
      <c r="G25" s="407"/>
      <c r="H25" s="407"/>
      <c r="I25" s="407"/>
      <c r="J25" s="407"/>
      <c r="K25" s="407"/>
      <c r="L25" s="407"/>
      <c r="M25" s="407"/>
      <c r="N25" s="407"/>
      <c r="O25" s="407"/>
      <c r="P25" s="407"/>
      <c r="Q25" s="407"/>
      <c r="R25" s="407"/>
      <c r="S25" s="407"/>
      <c r="T25" s="407"/>
      <c r="U25" s="407"/>
      <c r="V25" s="407"/>
      <c r="W25" s="407"/>
      <c r="X25" s="408"/>
      <c r="Y25" s="237"/>
    </row>
    <row r="26" spans="1:25" s="4" customFormat="1" ht="33" customHeight="1" thickBot="1" x14ac:dyDescent="0.3">
      <c r="A26" s="128" t="s">
        <v>52</v>
      </c>
      <c r="B26" s="215"/>
      <c r="C26" s="411" t="str">
        <f>Hidden!$B$73</f>
        <v xml:space="preserve">This cell is intentionally left blank. </v>
      </c>
      <c r="D26" s="412"/>
      <c r="E26" s="412"/>
      <c r="F26" s="412"/>
      <c r="G26" s="412"/>
      <c r="H26" s="412"/>
      <c r="I26" s="412"/>
      <c r="J26" s="412"/>
      <c r="K26" s="412"/>
      <c r="L26" s="412"/>
      <c r="M26" s="412"/>
      <c r="N26" s="412"/>
      <c r="O26" s="412"/>
      <c r="P26" s="412"/>
      <c r="Q26" s="412"/>
      <c r="R26" s="412"/>
      <c r="S26" s="412"/>
      <c r="T26" s="412"/>
      <c r="U26" s="412"/>
      <c r="V26" s="412"/>
      <c r="W26" s="412"/>
      <c r="X26" s="413"/>
      <c r="Y26" s="237"/>
    </row>
    <row r="27" spans="1:25" s="4" customFormat="1" ht="18" customHeight="1" thickBot="1" x14ac:dyDescent="0.3">
      <c r="A27" s="370" t="s">
        <v>971</v>
      </c>
      <c r="B27" s="371"/>
      <c r="C27" s="412" t="str">
        <f>Hidden!$B$73</f>
        <v xml:space="preserve">This cell is intentionally left blank. </v>
      </c>
      <c r="D27" s="412"/>
      <c r="E27" s="412"/>
      <c r="F27" s="412"/>
      <c r="G27" s="412"/>
      <c r="H27" s="412"/>
      <c r="I27" s="412"/>
      <c r="J27" s="412"/>
      <c r="K27" s="412"/>
      <c r="L27" s="412"/>
      <c r="M27" s="412"/>
      <c r="N27" s="412"/>
      <c r="O27" s="412"/>
      <c r="P27" s="412"/>
      <c r="Q27" s="412"/>
      <c r="R27" s="412"/>
      <c r="S27" s="412"/>
      <c r="T27" s="412"/>
      <c r="U27" s="412"/>
      <c r="V27" s="412"/>
      <c r="W27" s="412"/>
      <c r="X27" s="413"/>
      <c r="Y27" s="237"/>
    </row>
    <row r="28" spans="1:25" s="4" customFormat="1" ht="75" customHeight="1" x14ac:dyDescent="0.25">
      <c r="A28" s="132" t="s">
        <v>807</v>
      </c>
      <c r="B28" s="216"/>
      <c r="C28" s="416" t="str">
        <f>Hidden!$B$73</f>
        <v xml:space="preserve">This cell is intentionally left blank. </v>
      </c>
      <c r="D28" s="416"/>
      <c r="E28" s="416"/>
      <c r="F28" s="416"/>
      <c r="G28" s="416"/>
      <c r="H28" s="416"/>
      <c r="I28" s="416"/>
      <c r="J28" s="416"/>
      <c r="K28" s="416"/>
      <c r="L28" s="416"/>
      <c r="M28" s="416"/>
      <c r="N28" s="416"/>
      <c r="O28" s="416"/>
      <c r="P28" s="416"/>
      <c r="Q28" s="416"/>
      <c r="R28" s="416"/>
      <c r="S28" s="416"/>
      <c r="T28" s="416"/>
      <c r="U28" s="416"/>
      <c r="V28" s="416"/>
      <c r="W28" s="416"/>
      <c r="X28" s="417"/>
      <c r="Y28" s="237"/>
    </row>
    <row r="29" spans="1:25" s="4" customFormat="1" ht="18" customHeight="1" x14ac:dyDescent="0.25">
      <c r="A29" s="175" t="s">
        <v>1056</v>
      </c>
      <c r="B29" s="217"/>
      <c r="C29" s="207"/>
      <c r="D29" s="207"/>
      <c r="E29" s="207"/>
      <c r="F29" s="207"/>
      <c r="G29" s="207"/>
      <c r="H29" s="207"/>
      <c r="I29" s="207"/>
      <c r="J29" s="207"/>
      <c r="K29" s="207"/>
      <c r="L29" s="207"/>
      <c r="M29" s="207"/>
      <c r="N29" s="207"/>
      <c r="O29" s="207"/>
      <c r="P29" s="207"/>
      <c r="Q29" s="207"/>
      <c r="R29" s="207"/>
      <c r="S29" s="207"/>
      <c r="T29" s="207"/>
      <c r="U29" s="207"/>
      <c r="V29" s="207"/>
      <c r="W29" s="207"/>
      <c r="X29" s="208"/>
      <c r="Y29" s="237"/>
    </row>
    <row r="30" spans="1:25" s="4" customFormat="1" ht="88.5" customHeight="1" x14ac:dyDescent="0.25">
      <c r="A30" s="205" t="s">
        <v>1057</v>
      </c>
      <c r="B30" s="218"/>
      <c r="C30" s="416" t="str">
        <f>Hidden!$B$73</f>
        <v xml:space="preserve">This cell is intentionally left blank. </v>
      </c>
      <c r="D30" s="416"/>
      <c r="E30" s="416"/>
      <c r="F30" s="416"/>
      <c r="G30" s="416"/>
      <c r="H30" s="416"/>
      <c r="I30" s="416"/>
      <c r="J30" s="416"/>
      <c r="K30" s="416"/>
      <c r="L30" s="416"/>
      <c r="M30" s="416"/>
      <c r="N30" s="416"/>
      <c r="O30" s="416"/>
      <c r="P30" s="416"/>
      <c r="Q30" s="416"/>
      <c r="R30" s="416"/>
      <c r="S30" s="416"/>
      <c r="T30" s="416"/>
      <c r="U30" s="416"/>
      <c r="V30" s="416"/>
      <c r="W30" s="416"/>
      <c r="X30" s="417"/>
      <c r="Y30" s="237"/>
    </row>
    <row r="31" spans="1:25" s="4" customFormat="1" ht="60" customHeight="1" thickBot="1" x14ac:dyDescent="0.3">
      <c r="A31" s="131" t="s">
        <v>966</v>
      </c>
      <c r="B31" s="143" t="str">
        <f>IF(B28="","",IF(AND(B28="",B30=""),"",IF(DATEDIF(B28,B30,"D")&lt;=Hidden!C82,"Yes","No")))</f>
        <v/>
      </c>
      <c r="C31" s="414" t="str">
        <f>Hidden!$B$73</f>
        <v xml:space="preserve">This cell is intentionally left blank. </v>
      </c>
      <c r="D31" s="414"/>
      <c r="E31" s="414"/>
      <c r="F31" s="414"/>
      <c r="G31" s="414"/>
      <c r="H31" s="414"/>
      <c r="I31" s="414"/>
      <c r="J31" s="414"/>
      <c r="K31" s="414"/>
      <c r="L31" s="414"/>
      <c r="M31" s="414"/>
      <c r="N31" s="414"/>
      <c r="O31" s="414"/>
      <c r="P31" s="414"/>
      <c r="Q31" s="414"/>
      <c r="R31" s="414"/>
      <c r="S31" s="414"/>
      <c r="T31" s="414"/>
      <c r="U31" s="414"/>
      <c r="V31" s="414"/>
      <c r="W31" s="414"/>
      <c r="X31" s="415"/>
      <c r="Y31" s="237"/>
    </row>
    <row r="32" spans="1:25" s="4" customFormat="1" ht="18" customHeight="1" thickBot="1" x14ac:dyDescent="0.3">
      <c r="A32" s="177" t="s">
        <v>773</v>
      </c>
      <c r="B32" s="178"/>
      <c r="C32" s="178"/>
      <c r="D32" s="178"/>
      <c r="E32" s="178"/>
      <c r="F32" s="178"/>
      <c r="G32" s="178"/>
      <c r="H32" s="178"/>
      <c r="I32" s="178"/>
      <c r="J32" s="178"/>
      <c r="K32" s="178"/>
      <c r="L32" s="178"/>
      <c r="M32" s="178"/>
      <c r="N32" s="178"/>
      <c r="O32" s="178"/>
      <c r="P32" s="178"/>
      <c r="Q32" s="178"/>
      <c r="R32" s="178"/>
      <c r="S32" s="178"/>
      <c r="T32" s="178"/>
      <c r="U32" s="178"/>
      <c r="V32" s="178"/>
      <c r="W32" s="178"/>
      <c r="X32" s="179"/>
      <c r="Y32" s="237"/>
    </row>
    <row r="33" spans="1:25" ht="33" customHeight="1" thickBot="1" x14ac:dyDescent="0.3">
      <c r="A33" s="87" t="s">
        <v>8</v>
      </c>
      <c r="B33" s="88" t="s">
        <v>9</v>
      </c>
      <c r="C33" s="88" t="s">
        <v>51</v>
      </c>
      <c r="D33" s="89" t="s">
        <v>676</v>
      </c>
      <c r="E33" s="150" t="s">
        <v>146</v>
      </c>
      <c r="F33" s="151" t="s">
        <v>148</v>
      </c>
      <c r="G33" s="151" t="s">
        <v>368</v>
      </c>
      <c r="H33" s="151" t="s">
        <v>366</v>
      </c>
      <c r="I33" s="151" t="s">
        <v>30</v>
      </c>
      <c r="J33" s="151" t="s">
        <v>60</v>
      </c>
      <c r="K33" s="155" t="s">
        <v>574</v>
      </c>
      <c r="L33" s="198" t="s">
        <v>562</v>
      </c>
      <c r="M33" s="156" t="s">
        <v>40</v>
      </c>
      <c r="N33" s="152" t="s">
        <v>585</v>
      </c>
      <c r="O33" s="152" t="s">
        <v>41</v>
      </c>
      <c r="P33" s="152" t="s">
        <v>586</v>
      </c>
      <c r="Q33" s="152" t="s">
        <v>42</v>
      </c>
      <c r="R33" s="152" t="s">
        <v>587</v>
      </c>
      <c r="S33" s="152" t="s">
        <v>571</v>
      </c>
      <c r="T33" s="153" t="s">
        <v>588</v>
      </c>
      <c r="U33" s="153" t="s">
        <v>583</v>
      </c>
      <c r="V33" s="154" t="s">
        <v>565</v>
      </c>
      <c r="W33" s="151" t="s">
        <v>841</v>
      </c>
      <c r="X33" s="57" t="s">
        <v>584</v>
      </c>
      <c r="Y33" s="237"/>
    </row>
    <row r="34" spans="1:25" ht="57.75" customHeight="1" x14ac:dyDescent="0.25">
      <c r="A34" s="90"/>
      <c r="B34" s="49"/>
      <c r="C34" s="49"/>
      <c r="D34" s="79"/>
      <c r="E34" s="49"/>
      <c r="F34" s="49"/>
      <c r="G34" s="49"/>
      <c r="H34" s="49"/>
      <c r="I34" s="49"/>
      <c r="J34" s="49"/>
      <c r="K34" s="225" t="str">
        <f>IF(A34="","",IF(AND(I34="Yes",J34="No"),Hidden!$AR$2,IF(AND(I34="Yes",J34=""),Hidden!$AR$2,IF(AND(I34="No",J34="Yes"),Hidden!$AR$3, IF(AND(I34="",J34="Yes"),Hidden!$AR$3,IF(AND(I34="Yes",J34="Yes"),Hidden!$AR$4,""))))))</f>
        <v/>
      </c>
      <c r="L34" s="157"/>
      <c r="M34" s="226" t="str">
        <f>IF(L34="","",IF(VLOOKUP(L34,Hidden!$I$3:$M$9,2,FALSE)="","There are no more questions for this facility.",VLOOKUP(L34,Hidden!$I$3:$M$9,2,FALSE)))</f>
        <v/>
      </c>
      <c r="N34" s="50"/>
      <c r="O34" s="226" t="str">
        <f>IF(L34="","",IF(VLOOKUP(L34,Hidden!$I$3:$M$9,3,FALSE)="","There are no more questions for this facility.",VLOOKUP(L34,Hidden!$I$3:$M$9,3,FALSE)))</f>
        <v/>
      </c>
      <c r="P34" s="50"/>
      <c r="Q34" s="226" t="str">
        <f>IF(L34="","",IF(VLOOKUP(L34,Hidden!$I$3:$M$9,4,FALSE)="","There are no more questions for this facility.",VLOOKUP(L34,Hidden!$I$3:$M$9,4,FALSE)))</f>
        <v/>
      </c>
      <c r="R34" s="51"/>
      <c r="S34" s="226" t="str">
        <f>IF(L34="","",IF(VLOOKUP(L34,Hidden!$I$3:$M$9,5,FALSE)="","There are no more questions for this facility.",VLOOKUP(L34,Hidden!$I$3:$M$9,5,FALSE)))</f>
        <v/>
      </c>
      <c r="T34" s="51"/>
      <c r="U34" s="226" t="str">
        <f t="shared" ref="U34:U65" si="0">IF($A34="","",IF($B$31="Yes",$B$30,IF($L34="","",IF(MIN(N34,P34,R34,T34)&gt;0,MIN(N34,P34,R34,T34),""))))</f>
        <v/>
      </c>
      <c r="V34" s="51"/>
      <c r="W34" s="260"/>
      <c r="X34" s="232" t="str">
        <f ca="1">IF($A34="","",IF(AND($U34="",$B$30=""),"",IF(EDATE($U34,24)&lt;TODAY(),Hidden!$A$74,(EDATE($U34,24)))))</f>
        <v/>
      </c>
      <c r="Y34" s="237"/>
    </row>
    <row r="35" spans="1:25" ht="57.75" customHeight="1" x14ac:dyDescent="0.25">
      <c r="A35" s="91"/>
      <c r="B35" s="52"/>
      <c r="C35" s="52"/>
      <c r="D35" s="80"/>
      <c r="E35" s="52"/>
      <c r="F35" s="52"/>
      <c r="G35" s="52"/>
      <c r="H35" s="52"/>
      <c r="I35" s="52"/>
      <c r="J35" s="52"/>
      <c r="K35" s="31" t="str">
        <f>IF(A35="","",IF(AND(I35="Yes",J35="No"),Hidden!$AR$2,IF(AND(I35="Yes",J35=""),Hidden!$AR$2,IF(AND(I35="No",J35="Yes"),Hidden!$AR$3, IF(AND(I35="",J35="Yes"),Hidden!$AR$3,IF(AND(I35="Yes",J35="Yes"),Hidden!$AR$4,""))))))</f>
        <v/>
      </c>
      <c r="L35" s="52"/>
      <c r="M35" s="227" t="str">
        <f>IF(L35="","",IF(VLOOKUP(L35,Hidden!$I$3:$M$9,2,FALSE)="","There are no more questions for this facility.",VLOOKUP(L35,Hidden!$I$3:$M$9,2,FALSE)))</f>
        <v/>
      </c>
      <c r="N35" s="53"/>
      <c r="O35" s="230" t="str">
        <f>IF(L35="","",IF(VLOOKUP(L35,Hidden!$I$3:$M$9,3,FALSE)="","There are no more questions for this facility.",VLOOKUP(L35,Hidden!$I$3:$M$9,3,FALSE)))</f>
        <v/>
      </c>
      <c r="P35" s="53"/>
      <c r="Q35" s="228" t="str">
        <f>IF(L35="","",IF(VLOOKUP(L35,Hidden!$I$3:$M$9,4,FALSE)="","There are no more questions for this facility.",VLOOKUP(L35,Hidden!$I$3:$M$9,4,FALSE)))</f>
        <v/>
      </c>
      <c r="R35" s="53"/>
      <c r="S35" s="228" t="str">
        <f>IF(L35="","",IF(VLOOKUP(L35,Hidden!$I$3:$M$9,5,FALSE)="","There are no more questions for this facility.",VLOOKUP(L35,Hidden!$I$3:$M$9,5,FALSE)))</f>
        <v/>
      </c>
      <c r="T35" s="53"/>
      <c r="U35" s="231" t="str">
        <f t="shared" si="0"/>
        <v/>
      </c>
      <c r="V35" s="53"/>
      <c r="W35" s="261"/>
      <c r="X35" s="233" t="str">
        <f ca="1">IF($A35="","",IF(AND($U35="",$B$30=""),"",IF(EDATE($U35,24)&lt;TODAY(),Hidden!$A$74,(EDATE($U35,24)))))</f>
        <v/>
      </c>
      <c r="Y35" s="237"/>
    </row>
    <row r="36" spans="1:25" ht="57.75" customHeight="1" x14ac:dyDescent="0.25">
      <c r="A36" s="91"/>
      <c r="B36" s="52"/>
      <c r="C36" s="52"/>
      <c r="D36" s="81"/>
      <c r="E36" s="52"/>
      <c r="F36" s="52"/>
      <c r="G36" s="52"/>
      <c r="H36" s="52"/>
      <c r="I36" s="52"/>
      <c r="J36" s="52"/>
      <c r="K36" s="31" t="str">
        <f>IF(A36="","",IF(AND(I36="Yes",J36="No"),Hidden!$AR$2,IF(AND(I36="Yes",J36=""),Hidden!$AR$2,IF(AND(I36="No",J36="Yes"),Hidden!$AR$3, IF(AND(I36="",J36="Yes"),Hidden!$AR$3,IF(AND(I36="Yes",J36="Yes"),Hidden!$AR$4,""))))))</f>
        <v/>
      </c>
      <c r="L36" s="52"/>
      <c r="M36" s="228" t="str">
        <f>IF(L36="","",IF(VLOOKUP(L36,Hidden!$I$3:$M$9,2,FALSE)="","There are no more questions for this facility.",VLOOKUP(L36,Hidden!$I$3:$M$9,2,FALSE)))</f>
        <v/>
      </c>
      <c r="N36" s="54"/>
      <c r="O36" s="228" t="str">
        <f>IF(L36="","",IF(VLOOKUP(L36,Hidden!$I$3:$M$9,3,FALSE)="","There are no more questions for this facility.",VLOOKUP(L36,Hidden!$I$3:$M$9,3,FALSE)))</f>
        <v/>
      </c>
      <c r="P36" s="54"/>
      <c r="Q36" s="228" t="str">
        <f>IF(L36="","",IF(VLOOKUP(L36,Hidden!$I$3:$M$9,4,FALSE)="","There are no more questions for this facility.",VLOOKUP(L36,Hidden!$I$3:$M$9,4,FALSE)))</f>
        <v/>
      </c>
      <c r="R36" s="53"/>
      <c r="S36" s="228" t="str">
        <f>IF(L36="","",IF(VLOOKUP(L36,Hidden!$I$3:$M$9,5,FALSE)="","There are no more questions for this facility.",VLOOKUP(L36,Hidden!$I$3:$M$9,5,FALSE)))</f>
        <v/>
      </c>
      <c r="T36" s="53"/>
      <c r="U36" s="231" t="str">
        <f t="shared" si="0"/>
        <v/>
      </c>
      <c r="V36" s="53"/>
      <c r="W36" s="261"/>
      <c r="X36" s="233" t="str">
        <f ca="1">IF($A36="","",IF(AND($U36="",$B$30=""),"",IF(EDATE($U36,24)&lt;TODAY(),Hidden!$A$74,(EDATE($U36,24)))))</f>
        <v/>
      </c>
      <c r="Y36" s="237"/>
    </row>
    <row r="37" spans="1:25" ht="57.75" customHeight="1" x14ac:dyDescent="0.25">
      <c r="A37" s="91"/>
      <c r="B37" s="52"/>
      <c r="C37" s="52"/>
      <c r="D37" s="81"/>
      <c r="E37" s="52"/>
      <c r="F37" s="52"/>
      <c r="G37" s="52"/>
      <c r="H37" s="52"/>
      <c r="I37" s="52"/>
      <c r="J37" s="52"/>
      <c r="K37" s="31" t="str">
        <f>IF(A37="","",IF(AND(I37="Yes",J37="No"),Hidden!$AR$2,IF(AND(I37="Yes",J37=""),Hidden!$AR$2,IF(AND(I37="No",J37="Yes"),Hidden!$AR$3, IF(AND(I37="",J37="Yes"),Hidden!$AR$3,IF(AND(I37="Yes",J37="Yes"),Hidden!$AR$4,""))))))</f>
        <v/>
      </c>
      <c r="L37" s="52"/>
      <c r="M37" s="228" t="str">
        <f>IF(L37="","",IF(VLOOKUP(L37,Hidden!$I$3:$M$9,2,FALSE)="","There are no more questions for this facility.",VLOOKUP(L37,Hidden!$I$3:$M$9,2,FALSE)))</f>
        <v/>
      </c>
      <c r="N37" s="53"/>
      <c r="O37" s="228" t="str">
        <f>IF(L37="","",IF(VLOOKUP(L37,Hidden!$I$3:$M$9,3,FALSE)="","There are no more questions for this facility.",VLOOKUP(L37,Hidden!$I$3:$M$9,3,FALSE)))</f>
        <v/>
      </c>
      <c r="P37" s="53"/>
      <c r="Q37" s="228" t="str">
        <f>IF(L37="","",IF(VLOOKUP(L37,Hidden!$I$3:$M$9,4,FALSE)="","There are no more questions for this facility.",VLOOKUP(L37,Hidden!$I$3:$M$9,4,FALSE)))</f>
        <v/>
      </c>
      <c r="R37" s="53"/>
      <c r="S37" s="228" t="str">
        <f>IF(L37="","",IF(VLOOKUP(L37,Hidden!$I$3:$M$9,5,FALSE)="","There are no more questions for this facility.",VLOOKUP(L37,Hidden!$I$3:$M$9,5,FALSE)))</f>
        <v/>
      </c>
      <c r="T37" s="53"/>
      <c r="U37" s="228" t="str">
        <f t="shared" si="0"/>
        <v/>
      </c>
      <c r="V37" s="53"/>
      <c r="W37" s="261"/>
      <c r="X37" s="233" t="str">
        <f ca="1">IF($A37="","",IF(AND($U37="",$B$30=""),"",IF(EDATE($U37,24)&lt;TODAY(),Hidden!$A$74,(EDATE($U37,24)))))</f>
        <v/>
      </c>
      <c r="Y37" s="237"/>
    </row>
    <row r="38" spans="1:25" ht="57.75" customHeight="1" x14ac:dyDescent="0.25">
      <c r="A38" s="91"/>
      <c r="B38" s="52"/>
      <c r="C38" s="52"/>
      <c r="D38" s="81"/>
      <c r="E38" s="52"/>
      <c r="F38" s="52"/>
      <c r="G38" s="52"/>
      <c r="H38" s="52"/>
      <c r="I38" s="52"/>
      <c r="J38" s="52"/>
      <c r="K38" s="31" t="str">
        <f>IF(A38="","",IF(AND(I38="Yes",J38="No"),Hidden!$AR$2,IF(AND(I38="Yes",J38=""),Hidden!$AR$2,IF(AND(I38="No",J38="Yes"),Hidden!$AR$3, IF(AND(I38="",J38="Yes"),Hidden!$AR$3,IF(AND(I38="Yes",J38="Yes"),Hidden!$AR$4,""))))))</f>
        <v/>
      </c>
      <c r="L38" s="52"/>
      <c r="M38" s="228" t="str">
        <f>IF(L38="","",IF(VLOOKUP(L38,Hidden!$I$3:$M$9,2,FALSE)="","There are no more questions for this facility.",VLOOKUP(L38,Hidden!$I$3:$M$9,2,FALSE)))</f>
        <v/>
      </c>
      <c r="N38" s="53"/>
      <c r="O38" s="228" t="str">
        <f>IF(L38="","",IF(VLOOKUP(L38,Hidden!$I$3:$M$9,3,FALSE)="","There are no more questions for this facility.",VLOOKUP(L38,Hidden!$I$3:$M$9,3,FALSE)))</f>
        <v/>
      </c>
      <c r="P38" s="53"/>
      <c r="Q38" s="228" t="str">
        <f>IF(L38="","",IF(VLOOKUP(L38,Hidden!$I$3:$M$9,4,FALSE)="","There are no more questions for this facility.",VLOOKUP(L38,Hidden!$I$3:$M$9,4,FALSE)))</f>
        <v/>
      </c>
      <c r="R38" s="53"/>
      <c r="S38" s="228" t="str">
        <f>IF(L38="","",IF(VLOOKUP(L38,Hidden!$I$3:$M$9,5,FALSE)="","There are no more questions for this facility.",VLOOKUP(L38,Hidden!$I$3:$M$9,5,FALSE)))</f>
        <v/>
      </c>
      <c r="T38" s="53"/>
      <c r="U38" s="228" t="str">
        <f t="shared" si="0"/>
        <v/>
      </c>
      <c r="V38" s="53"/>
      <c r="W38" s="261"/>
      <c r="X38" s="233" t="str">
        <f ca="1">IF($A38="","",IF(AND($U38="",$B$30=""),"",IF(EDATE($U38,24)&lt;TODAY(),Hidden!$A$74,(EDATE($U38,24)))))</f>
        <v/>
      </c>
      <c r="Y38" s="237"/>
    </row>
    <row r="39" spans="1:25" ht="57.75" customHeight="1" x14ac:dyDescent="0.25">
      <c r="A39" s="91"/>
      <c r="B39" s="52"/>
      <c r="C39" s="52"/>
      <c r="D39" s="81"/>
      <c r="E39" s="52"/>
      <c r="F39" s="52"/>
      <c r="G39" s="52"/>
      <c r="H39" s="52"/>
      <c r="I39" s="52"/>
      <c r="J39" s="52"/>
      <c r="K39" s="31" t="str">
        <f>IF(A39="","",IF(AND(I39="Yes",J39="No"),Hidden!$AR$2,IF(AND(I39="Yes",J39=""),Hidden!$AR$2,IF(AND(I39="No",J39="Yes"),Hidden!$AR$3, IF(AND(I39="",J39="Yes"),Hidden!$AR$3,IF(AND(I39="Yes",J39="Yes"),Hidden!$AR$4,""))))))</f>
        <v/>
      </c>
      <c r="L39" s="52"/>
      <c r="M39" s="228" t="str">
        <f>IF(L39="","",IF(VLOOKUP(L39,Hidden!$I$3:$M$9,2,FALSE)="","There are no more questions for this facility.",VLOOKUP(L39,Hidden!$I$3:$M$9,2,FALSE)))</f>
        <v/>
      </c>
      <c r="N39" s="53"/>
      <c r="O39" s="228" t="str">
        <f>IF(L39="","",IF(VLOOKUP(L39,Hidden!$I$3:$M$9,3,FALSE)="","There are no more questions for this facility.",VLOOKUP(L39,Hidden!$I$3:$M$9,3,FALSE)))</f>
        <v/>
      </c>
      <c r="P39" s="53"/>
      <c r="Q39" s="228" t="str">
        <f>IF(L39="","",IF(VLOOKUP(L39,Hidden!$I$3:$M$9,4,FALSE)="","There are no more questions for this facility.",VLOOKUP(L39,Hidden!$I$3:$M$9,4,FALSE)))</f>
        <v/>
      </c>
      <c r="R39" s="53"/>
      <c r="S39" s="228" t="str">
        <f>IF(L39="","",IF(VLOOKUP(L39,Hidden!$I$3:$M$9,5,FALSE)="","There are no more questions for this facility.",VLOOKUP(L39,Hidden!$I$3:$M$9,5,FALSE)))</f>
        <v/>
      </c>
      <c r="T39" s="53"/>
      <c r="U39" s="228" t="str">
        <f t="shared" si="0"/>
        <v/>
      </c>
      <c r="V39" s="53"/>
      <c r="W39" s="261"/>
      <c r="X39" s="233" t="str">
        <f ca="1">IF($A39="","",IF(AND($U39="",$B$30=""),"",IF(EDATE($U39,24)&lt;TODAY(),Hidden!$A$74,(EDATE($U39,24)))))</f>
        <v/>
      </c>
      <c r="Y39" s="237"/>
    </row>
    <row r="40" spans="1:25" ht="57.75" customHeight="1" x14ac:dyDescent="0.25">
      <c r="A40" s="91"/>
      <c r="B40" s="52"/>
      <c r="C40" s="52"/>
      <c r="D40" s="81"/>
      <c r="E40" s="52"/>
      <c r="F40" s="52"/>
      <c r="G40" s="52"/>
      <c r="H40" s="52"/>
      <c r="I40" s="52"/>
      <c r="J40" s="52"/>
      <c r="K40" s="31" t="str">
        <f>IF(A40="","",IF(AND(I40="Yes",J40="No"),Hidden!$AR$2,IF(AND(I40="Yes",J40=""),Hidden!$AR$2,IF(AND(I40="No",J40="Yes"),Hidden!$AR$3, IF(AND(I40="",J40="Yes"),Hidden!$AR$3,IF(AND(I40="Yes",J40="Yes"),Hidden!$AR$4,""))))))</f>
        <v/>
      </c>
      <c r="L40" s="52"/>
      <c r="M40" s="228" t="str">
        <f>IF(L40="","",IF(VLOOKUP(L40,Hidden!$I$3:$M$9,2,FALSE)="","There are no more questions for this facility.",VLOOKUP(L40,Hidden!$I$3:$M$9,2,FALSE)))</f>
        <v/>
      </c>
      <c r="N40" s="53"/>
      <c r="O40" s="228" t="str">
        <f>IF(L40="","",IF(VLOOKUP(L40,Hidden!$I$3:$M$9,3,FALSE)="","There are no more questions for this facility.",VLOOKUP(L40,Hidden!$I$3:$M$9,3,FALSE)))</f>
        <v/>
      </c>
      <c r="P40" s="53"/>
      <c r="Q40" s="228" t="str">
        <f>IF(L40="","",IF(VLOOKUP(L40,Hidden!$I$3:$M$9,4,FALSE)="","There are no more questions for this facility.",VLOOKUP(L40,Hidden!$I$3:$M$9,4,FALSE)))</f>
        <v/>
      </c>
      <c r="R40" s="53"/>
      <c r="S40" s="228" t="str">
        <f>IF(L40="","",IF(VLOOKUP(L40,Hidden!$I$3:$M$9,5,FALSE)="","There are no more questions for this facility.",VLOOKUP(L40,Hidden!$I$3:$M$9,5,FALSE)))</f>
        <v/>
      </c>
      <c r="T40" s="53"/>
      <c r="U40" s="228" t="str">
        <f t="shared" si="0"/>
        <v/>
      </c>
      <c r="V40" s="53"/>
      <c r="W40" s="261"/>
      <c r="X40" s="233" t="str">
        <f ca="1">IF($A40="","",IF(AND($U40="",$B$30=""),"",IF(EDATE($U40,24)&lt;TODAY(),Hidden!$A$74,(EDATE($U40,24)))))</f>
        <v/>
      </c>
      <c r="Y40" s="237"/>
    </row>
    <row r="41" spans="1:25" ht="57.75" customHeight="1" x14ac:dyDescent="0.25">
      <c r="A41" s="91"/>
      <c r="B41" s="52"/>
      <c r="C41" s="52"/>
      <c r="D41" s="81"/>
      <c r="E41" s="52"/>
      <c r="F41" s="52"/>
      <c r="G41" s="52"/>
      <c r="H41" s="52"/>
      <c r="I41" s="52"/>
      <c r="J41" s="52"/>
      <c r="K41" s="31" t="str">
        <f>IF(A41="","",IF(AND(I41="Yes",J41="No"),Hidden!$AR$2,IF(AND(I41="Yes",J41=""),Hidden!$AR$2,IF(AND(I41="No",J41="Yes"),Hidden!$AR$3, IF(AND(I41="",J41="Yes"),Hidden!$AR$3,IF(AND(I41="Yes",J41="Yes"),Hidden!$AR$4,""))))))</f>
        <v/>
      </c>
      <c r="L41" s="52"/>
      <c r="M41" s="228" t="str">
        <f>IF(L41="","",IF(VLOOKUP(L41,Hidden!$I$3:$M$9,2,FALSE)="","There are no more questions for this facility.",VLOOKUP(L41,Hidden!$I$3:$M$9,2,FALSE)))</f>
        <v/>
      </c>
      <c r="N41" s="53"/>
      <c r="O41" s="228" t="str">
        <f>IF(L41="","",IF(VLOOKUP(L41,Hidden!$I$3:$M$9,3,FALSE)="","There are no more questions for this facility.",VLOOKUP(L41,Hidden!$I$3:$M$9,3,FALSE)))</f>
        <v/>
      </c>
      <c r="P41" s="53"/>
      <c r="Q41" s="228" t="str">
        <f>IF(L41="","",IF(VLOOKUP(L41,Hidden!$I$3:$M$9,4,FALSE)="","There are no more questions for this facility.",VLOOKUP(L41,Hidden!$I$3:$M$9,4,FALSE)))</f>
        <v/>
      </c>
      <c r="R41" s="53"/>
      <c r="S41" s="228" t="str">
        <f>IF(L41="","",IF(VLOOKUP(L41,Hidden!$I$3:$M$9,5,FALSE)="","There are no more questions for this facility.",VLOOKUP(L41,Hidden!$I$3:$M$9,5,FALSE)))</f>
        <v/>
      </c>
      <c r="T41" s="53"/>
      <c r="U41" s="228" t="str">
        <f t="shared" si="0"/>
        <v/>
      </c>
      <c r="V41" s="53"/>
      <c r="W41" s="261"/>
      <c r="X41" s="233" t="str">
        <f ca="1">IF($A41="","",IF(AND($U41="",$B$30=""),"",IF(EDATE($U41,24)&lt;TODAY(),Hidden!$A$74,(EDATE($U41,24)))))</f>
        <v/>
      </c>
      <c r="Y41" s="237"/>
    </row>
    <row r="42" spans="1:25" ht="57.75" customHeight="1" x14ac:dyDescent="0.25">
      <c r="A42" s="91"/>
      <c r="B42" s="52"/>
      <c r="C42" s="52"/>
      <c r="D42" s="81"/>
      <c r="E42" s="52"/>
      <c r="F42" s="52"/>
      <c r="G42" s="52"/>
      <c r="H42" s="52"/>
      <c r="I42" s="52"/>
      <c r="J42" s="52"/>
      <c r="K42" s="31" t="str">
        <f>IF(A42="","",IF(AND(I42="Yes",J42="No"),Hidden!$AR$2,IF(AND(I42="Yes",J42=""),Hidden!$AR$2,IF(AND(I42="No",J42="Yes"),Hidden!$AR$3, IF(AND(I42="",J42="Yes"),Hidden!$AR$3,IF(AND(I42="Yes",J42="Yes"),Hidden!$AR$4,""))))))</f>
        <v/>
      </c>
      <c r="L42" s="52"/>
      <c r="M42" s="228" t="str">
        <f>IF(L42="","",IF(VLOOKUP(L42,Hidden!$I$3:$M$9,2,FALSE)="","There are no more questions for this facility.",VLOOKUP(L42,Hidden!$I$3:$M$9,2,FALSE)))</f>
        <v/>
      </c>
      <c r="N42" s="53"/>
      <c r="O42" s="228" t="str">
        <f>IF(L42="","",IF(VLOOKUP(L42,Hidden!$I$3:$M$9,3,FALSE)="","There are no more questions for this facility.",VLOOKUP(L42,Hidden!$I$3:$M$9,3,FALSE)))</f>
        <v/>
      </c>
      <c r="P42" s="53"/>
      <c r="Q42" s="228" t="str">
        <f>IF(L42="","",IF(VLOOKUP(L42,Hidden!$I$3:$M$9,4,FALSE)="","There are no more questions for this facility.",VLOOKUP(L42,Hidden!$I$3:$M$9,4,FALSE)))</f>
        <v/>
      </c>
      <c r="R42" s="53"/>
      <c r="S42" s="228" t="str">
        <f>IF(L42="","",IF(VLOOKUP(L42,Hidden!$I$3:$M$9,5,FALSE)="","There are no more questions for this facility.",VLOOKUP(L42,Hidden!$I$3:$M$9,5,FALSE)))</f>
        <v/>
      </c>
      <c r="T42" s="53"/>
      <c r="U42" s="228" t="str">
        <f t="shared" si="0"/>
        <v/>
      </c>
      <c r="V42" s="53"/>
      <c r="W42" s="261"/>
      <c r="X42" s="233" t="str">
        <f ca="1">IF($A42="","",IF(AND($U42="",$B$30=""),"",IF(EDATE($U42,24)&lt;TODAY(),Hidden!$A$74,(EDATE($U42,24)))))</f>
        <v/>
      </c>
      <c r="Y42" s="237"/>
    </row>
    <row r="43" spans="1:25" ht="57.75" customHeight="1" x14ac:dyDescent="0.25">
      <c r="A43" s="91"/>
      <c r="B43" s="52"/>
      <c r="C43" s="52"/>
      <c r="D43" s="81"/>
      <c r="E43" s="52"/>
      <c r="F43" s="52"/>
      <c r="G43" s="52"/>
      <c r="H43" s="52"/>
      <c r="I43" s="52"/>
      <c r="J43" s="52"/>
      <c r="K43" s="31" t="str">
        <f>IF(A43="","",IF(AND(I43="Yes",J43="No"),Hidden!$AR$2,IF(AND(I43="Yes",J43=""),Hidden!$AR$2,IF(AND(I43="No",J43="Yes"),Hidden!$AR$3, IF(AND(I43="",J43="Yes"),Hidden!$AR$3,IF(AND(I43="Yes",J43="Yes"),Hidden!$AR$4,""))))))</f>
        <v/>
      </c>
      <c r="L43" s="52"/>
      <c r="M43" s="228" t="str">
        <f>IF(L43="","",IF(VLOOKUP(L43,Hidden!$I$3:$M$9,2,FALSE)="","There are no more questions for this facility.",VLOOKUP(L43,Hidden!$I$3:$M$9,2,FALSE)))</f>
        <v/>
      </c>
      <c r="N43" s="53"/>
      <c r="O43" s="228" t="str">
        <f>IF(L43="","",IF(VLOOKUP(L43,Hidden!$I$3:$M$9,3,FALSE)="","There are no more questions for this facility.",VLOOKUP(L43,Hidden!$I$3:$M$9,3,FALSE)))</f>
        <v/>
      </c>
      <c r="P43" s="53"/>
      <c r="Q43" s="228" t="str">
        <f>IF(L43="","",IF(VLOOKUP(L43,Hidden!$I$3:$M$9,4,FALSE)="","There are no more questions for this facility.",VLOOKUP(L43,Hidden!$I$3:$M$9,4,FALSE)))</f>
        <v/>
      </c>
      <c r="R43" s="53"/>
      <c r="S43" s="228" t="str">
        <f>IF(L43="","",IF(VLOOKUP(L43,Hidden!$I$3:$M$9,5,FALSE)="","There are no more questions for this facility.",VLOOKUP(L43,Hidden!$I$3:$M$9,5,FALSE)))</f>
        <v/>
      </c>
      <c r="T43" s="53"/>
      <c r="U43" s="228" t="str">
        <f t="shared" si="0"/>
        <v/>
      </c>
      <c r="V43" s="53"/>
      <c r="W43" s="261"/>
      <c r="X43" s="233" t="str">
        <f ca="1">IF($A43="","",IF(AND($U43="",$B$30=""),"",IF(EDATE($U43,24)&lt;TODAY(),Hidden!$A$74,(EDATE($U43,24)))))</f>
        <v/>
      </c>
      <c r="Y43" s="237"/>
    </row>
    <row r="44" spans="1:25" ht="57.75" customHeight="1" x14ac:dyDescent="0.25">
      <c r="A44" s="91"/>
      <c r="B44" s="52"/>
      <c r="C44" s="52"/>
      <c r="D44" s="81"/>
      <c r="E44" s="52"/>
      <c r="F44" s="52"/>
      <c r="G44" s="52"/>
      <c r="H44" s="52"/>
      <c r="I44" s="52"/>
      <c r="J44" s="52"/>
      <c r="K44" s="31" t="str">
        <f>IF(A44="","",IF(AND(I44="Yes",J44="No"),Hidden!$AR$2,IF(AND(I44="Yes",J44=""),Hidden!$AR$2,IF(AND(I44="No",J44="Yes"),Hidden!$AR$3, IF(AND(I44="",J44="Yes"),Hidden!$AR$3,IF(AND(I44="Yes",J44="Yes"),Hidden!$AR$4,""))))))</f>
        <v/>
      </c>
      <c r="L44" s="52"/>
      <c r="M44" s="228" t="str">
        <f>IF(L44="","",IF(VLOOKUP(L44,Hidden!$I$3:$M$9,2,FALSE)="","There are no more questions for this facility.",VLOOKUP(L44,Hidden!$I$3:$M$9,2,FALSE)))</f>
        <v/>
      </c>
      <c r="N44" s="53"/>
      <c r="O44" s="228" t="str">
        <f>IF(L44="","",IF(VLOOKUP(L44,Hidden!$I$3:$M$9,3,FALSE)="","There are no more questions for this facility.",VLOOKUP(L44,Hidden!$I$3:$M$9,3,FALSE)))</f>
        <v/>
      </c>
      <c r="P44" s="53"/>
      <c r="Q44" s="228" t="str">
        <f>IF(L44="","",IF(VLOOKUP(L44,Hidden!$I$3:$M$9,4,FALSE)="","There are no more questions for this facility.",VLOOKUP(L44,Hidden!$I$3:$M$9,4,FALSE)))</f>
        <v/>
      </c>
      <c r="R44" s="53"/>
      <c r="S44" s="228" t="str">
        <f>IF(L44="","",IF(VLOOKUP(L44,Hidden!$I$3:$M$9,5,FALSE)="","There are no more questions for this facility.",VLOOKUP(L44,Hidden!$I$3:$M$9,5,FALSE)))</f>
        <v/>
      </c>
      <c r="T44" s="53"/>
      <c r="U44" s="228" t="str">
        <f t="shared" si="0"/>
        <v/>
      </c>
      <c r="V44" s="53"/>
      <c r="W44" s="261"/>
      <c r="X44" s="233" t="str">
        <f ca="1">IF($A44="","",IF(AND($U44="",$B$30=""),"",IF(EDATE($U44,24)&lt;TODAY(),Hidden!$A$74,(EDATE($U44,24)))))</f>
        <v/>
      </c>
      <c r="Y44" s="237"/>
    </row>
    <row r="45" spans="1:25" ht="57.75" customHeight="1" x14ac:dyDescent="0.25">
      <c r="A45" s="91"/>
      <c r="B45" s="52"/>
      <c r="C45" s="52"/>
      <c r="D45" s="81"/>
      <c r="E45" s="52"/>
      <c r="F45" s="52"/>
      <c r="G45" s="52"/>
      <c r="H45" s="52"/>
      <c r="I45" s="52"/>
      <c r="J45" s="52"/>
      <c r="K45" s="31" t="str">
        <f>IF(A45="","",IF(AND(I45="Yes",J45="No"),Hidden!$AR$2,IF(AND(I45="Yes",J45=""),Hidden!$AR$2,IF(AND(I45="No",J45="Yes"),Hidden!$AR$3, IF(AND(I45="",J45="Yes"),Hidden!$AR$3,IF(AND(I45="Yes",J45="Yes"),Hidden!$AR$4,""))))))</f>
        <v/>
      </c>
      <c r="L45" s="52"/>
      <c r="M45" s="228" t="str">
        <f>IF(L45="","",IF(VLOOKUP(L45,Hidden!$I$3:$M$9,2,FALSE)="","There are no more questions for this facility.",VLOOKUP(L45,Hidden!$I$3:$M$9,2,FALSE)))</f>
        <v/>
      </c>
      <c r="N45" s="53"/>
      <c r="O45" s="228" t="str">
        <f>IF(L45="","",IF(VLOOKUP(L45,Hidden!$I$3:$M$9,3,FALSE)="","There are no more questions for this facility.",VLOOKUP(L45,Hidden!$I$3:$M$9,3,FALSE)))</f>
        <v/>
      </c>
      <c r="P45" s="53"/>
      <c r="Q45" s="228" t="str">
        <f>IF(L45="","",IF(VLOOKUP(L45,Hidden!$I$3:$M$9,4,FALSE)="","There are no more questions for this facility.",VLOOKUP(L45,Hidden!$I$3:$M$9,4,FALSE)))</f>
        <v/>
      </c>
      <c r="R45" s="53"/>
      <c r="S45" s="228" t="str">
        <f>IF(L45="","",IF(VLOOKUP(L45,Hidden!$I$3:$M$9,5,FALSE)="","There are no more questions for this facility.",VLOOKUP(L45,Hidden!$I$3:$M$9,5,FALSE)))</f>
        <v/>
      </c>
      <c r="T45" s="53"/>
      <c r="U45" s="228" t="str">
        <f t="shared" si="0"/>
        <v/>
      </c>
      <c r="V45" s="53"/>
      <c r="W45" s="261"/>
      <c r="X45" s="233" t="str">
        <f ca="1">IF($A45="","",IF(AND($U45="",$B$30=""),"",IF(EDATE($U45,24)&lt;TODAY(),Hidden!$A$74,(EDATE($U45,24)))))</f>
        <v/>
      </c>
      <c r="Y45" s="237"/>
    </row>
    <row r="46" spans="1:25" ht="57.75" customHeight="1" x14ac:dyDescent="0.25">
      <c r="A46" s="91"/>
      <c r="B46" s="52"/>
      <c r="C46" s="52"/>
      <c r="D46" s="81"/>
      <c r="E46" s="52"/>
      <c r="F46" s="52"/>
      <c r="G46" s="52"/>
      <c r="H46" s="52"/>
      <c r="I46" s="52"/>
      <c r="J46" s="52"/>
      <c r="K46" s="31" t="str">
        <f>IF(A46="","",IF(AND(I46="Yes",J46="No"),Hidden!$AR$2,IF(AND(I46="Yes",J46=""),Hidden!$AR$2,IF(AND(I46="No",J46="Yes"),Hidden!$AR$3, IF(AND(I46="",J46="Yes"),Hidden!$AR$3,IF(AND(I46="Yes",J46="Yes"),Hidden!$AR$4,""))))))</f>
        <v/>
      </c>
      <c r="L46" s="52"/>
      <c r="M46" s="228" t="str">
        <f>IF(L46="","",IF(VLOOKUP(L46,Hidden!$I$3:$M$9,2,FALSE)="","There are no more questions for this facility.",VLOOKUP(L46,Hidden!$I$3:$M$9,2,FALSE)))</f>
        <v/>
      </c>
      <c r="N46" s="53"/>
      <c r="O46" s="228" t="str">
        <f>IF(L46="","",IF(VLOOKUP(L46,Hidden!$I$3:$M$9,3,FALSE)="","There are no more questions for this facility.",VLOOKUP(L46,Hidden!$I$3:$M$9,3,FALSE)))</f>
        <v/>
      </c>
      <c r="P46" s="53"/>
      <c r="Q46" s="228" t="str">
        <f>IF(L46="","",IF(VLOOKUP(L46,Hidden!$I$3:$M$9,4,FALSE)="","There are no more questions for this facility.",VLOOKUP(L46,Hidden!$I$3:$M$9,4,FALSE)))</f>
        <v/>
      </c>
      <c r="R46" s="53"/>
      <c r="S46" s="228" t="str">
        <f>IF(L46="","",IF(VLOOKUP(L46,Hidden!$I$3:$M$9,5,FALSE)="","There are no more questions for this facility.",VLOOKUP(L46,Hidden!$I$3:$M$9,5,FALSE)))</f>
        <v/>
      </c>
      <c r="T46" s="53"/>
      <c r="U46" s="228" t="str">
        <f t="shared" si="0"/>
        <v/>
      </c>
      <c r="V46" s="53"/>
      <c r="W46" s="261"/>
      <c r="X46" s="233" t="str">
        <f ca="1">IF($A46="","",IF(AND($U46="",$B$30=""),"",IF(EDATE($U46,24)&lt;TODAY(),Hidden!$A$74,(EDATE($U46,24)))))</f>
        <v/>
      </c>
      <c r="Y46" s="237"/>
    </row>
    <row r="47" spans="1:25" ht="57.75" customHeight="1" x14ac:dyDescent="0.25">
      <c r="A47" s="91"/>
      <c r="B47" s="52"/>
      <c r="C47" s="52"/>
      <c r="D47" s="81"/>
      <c r="E47" s="52"/>
      <c r="F47" s="52"/>
      <c r="G47" s="52"/>
      <c r="H47" s="52"/>
      <c r="I47" s="52"/>
      <c r="J47" s="52"/>
      <c r="K47" s="31" t="str">
        <f>IF(A47="","",IF(AND(I47="Yes",J47="No"),Hidden!$AR$2,IF(AND(I47="Yes",J47=""),Hidden!$AR$2,IF(AND(I47="No",J47="Yes"),Hidden!$AR$3, IF(AND(I47="",J47="Yes"),Hidden!$AR$3,IF(AND(I47="Yes",J47="Yes"),Hidden!$AR$4,""))))))</f>
        <v/>
      </c>
      <c r="L47" s="52"/>
      <c r="M47" s="228" t="str">
        <f>IF(L47="","",IF(VLOOKUP(L47,Hidden!$I$3:$M$9,2,FALSE)="","There are no more questions for this facility.",VLOOKUP(L47,Hidden!$I$3:$M$9,2,FALSE)))</f>
        <v/>
      </c>
      <c r="N47" s="53"/>
      <c r="O47" s="228" t="str">
        <f>IF(L47="","",IF(VLOOKUP(L47,Hidden!$I$3:$M$9,3,FALSE)="","There are no more questions for this facility.",VLOOKUP(L47,Hidden!$I$3:$M$9,3,FALSE)))</f>
        <v/>
      </c>
      <c r="P47" s="53"/>
      <c r="Q47" s="228" t="str">
        <f>IF(L47="","",IF(VLOOKUP(L47,Hidden!$I$3:$M$9,4,FALSE)="","There are no more questions for this facility.",VLOOKUP(L47,Hidden!$I$3:$M$9,4,FALSE)))</f>
        <v/>
      </c>
      <c r="R47" s="53"/>
      <c r="S47" s="228" t="str">
        <f>IF(L47="","",IF(VLOOKUP(L47,Hidden!$I$3:$M$9,5,FALSE)="","There are no more questions for this facility.",VLOOKUP(L47,Hidden!$I$3:$M$9,5,FALSE)))</f>
        <v/>
      </c>
      <c r="T47" s="53"/>
      <c r="U47" s="228" t="str">
        <f t="shared" si="0"/>
        <v/>
      </c>
      <c r="V47" s="53"/>
      <c r="W47" s="261"/>
      <c r="X47" s="233" t="str">
        <f ca="1">IF($A47="","",IF(AND($U47="",$B$30=""),"",IF(EDATE($U47,24)&lt;TODAY(),Hidden!$A$74,(EDATE($U47,24)))))</f>
        <v/>
      </c>
      <c r="Y47" s="237"/>
    </row>
    <row r="48" spans="1:25" ht="57.75" customHeight="1" x14ac:dyDescent="0.25">
      <c r="A48" s="91"/>
      <c r="B48" s="52"/>
      <c r="C48" s="52"/>
      <c r="D48" s="81"/>
      <c r="E48" s="52"/>
      <c r="F48" s="52"/>
      <c r="G48" s="52"/>
      <c r="H48" s="52"/>
      <c r="I48" s="52"/>
      <c r="J48" s="52"/>
      <c r="K48" s="31" t="str">
        <f>IF(A48="","",IF(AND(I48="Yes",J48="No"),Hidden!$AR$2,IF(AND(I48="Yes",J48=""),Hidden!$AR$2,IF(AND(I48="No",J48="Yes"),Hidden!$AR$3, IF(AND(I48="",J48="Yes"),Hidden!$AR$3,IF(AND(I48="Yes",J48="Yes"),Hidden!$AR$4,""))))))</f>
        <v/>
      </c>
      <c r="L48" s="52"/>
      <c r="M48" s="228" t="str">
        <f>IF(L48="","",IF(VLOOKUP(L48,Hidden!$I$3:$M$9,2,FALSE)="","There are no more questions for this facility.",VLOOKUP(L48,Hidden!$I$3:$M$9,2,FALSE)))</f>
        <v/>
      </c>
      <c r="N48" s="53"/>
      <c r="O48" s="228" t="str">
        <f>IF(L48="","",IF(VLOOKUP(L48,Hidden!$I$3:$M$9,3,FALSE)="","There are no more questions for this facility.",VLOOKUP(L48,Hidden!$I$3:$M$9,3,FALSE)))</f>
        <v/>
      </c>
      <c r="P48" s="53"/>
      <c r="Q48" s="228" t="str">
        <f>IF(L48="","",IF(VLOOKUP(L48,Hidden!$I$3:$M$9,4,FALSE)="","There are no more questions for this facility.",VLOOKUP(L48,Hidden!$I$3:$M$9,4,FALSE)))</f>
        <v/>
      </c>
      <c r="R48" s="53"/>
      <c r="S48" s="228" t="str">
        <f>IF(L48="","",IF(VLOOKUP(L48,Hidden!$I$3:$M$9,5,FALSE)="","There are no more questions for this facility.",VLOOKUP(L48,Hidden!$I$3:$M$9,5,FALSE)))</f>
        <v/>
      </c>
      <c r="T48" s="53"/>
      <c r="U48" s="228" t="str">
        <f t="shared" si="0"/>
        <v/>
      </c>
      <c r="V48" s="53"/>
      <c r="W48" s="261"/>
      <c r="X48" s="233" t="str">
        <f ca="1">IF($A48="","",IF(AND($U48="",$B$30=""),"",IF(EDATE($U48,24)&lt;TODAY(),Hidden!$A$74,(EDATE($U48,24)))))</f>
        <v/>
      </c>
      <c r="Y48" s="237"/>
    </row>
    <row r="49" spans="1:25" ht="57.75" customHeight="1" x14ac:dyDescent="0.25">
      <c r="A49" s="91"/>
      <c r="B49" s="52"/>
      <c r="C49" s="52"/>
      <c r="D49" s="81"/>
      <c r="E49" s="52"/>
      <c r="F49" s="52"/>
      <c r="G49" s="52"/>
      <c r="H49" s="52"/>
      <c r="I49" s="52"/>
      <c r="J49" s="52"/>
      <c r="K49" s="31" t="str">
        <f>IF(A49="","",IF(AND(I49="Yes",J49="No"),Hidden!$AR$2,IF(AND(I49="Yes",J49=""),Hidden!$AR$2,IF(AND(I49="No",J49="Yes"),Hidden!$AR$3, IF(AND(I49="",J49="Yes"),Hidden!$AR$3,IF(AND(I49="Yes",J49="Yes"),Hidden!$AR$4,""))))))</f>
        <v/>
      </c>
      <c r="L49" s="52"/>
      <c r="M49" s="228" t="str">
        <f>IF(L49="","",IF(VLOOKUP(L49,Hidden!$I$3:$M$9,2,FALSE)="","There are no more questions for this facility.",VLOOKUP(L49,Hidden!$I$3:$M$9,2,FALSE)))</f>
        <v/>
      </c>
      <c r="N49" s="53"/>
      <c r="O49" s="228" t="str">
        <f>IF(L49="","",IF(VLOOKUP(L49,Hidden!$I$3:$M$9,3,FALSE)="","There are no more questions for this facility.",VLOOKUP(L49,Hidden!$I$3:$M$9,3,FALSE)))</f>
        <v/>
      </c>
      <c r="P49" s="53"/>
      <c r="Q49" s="228" t="str">
        <f>IF(L49="","",IF(VLOOKUP(L49,Hidden!$I$3:$M$9,4,FALSE)="","There are no more questions for this facility.",VLOOKUP(L49,Hidden!$I$3:$M$9,4,FALSE)))</f>
        <v/>
      </c>
      <c r="R49" s="53"/>
      <c r="S49" s="228" t="str">
        <f>IF(L49="","",IF(VLOOKUP(L49,Hidden!$I$3:$M$9,5,FALSE)="","There are no more questions for this facility.",VLOOKUP(L49,Hidden!$I$3:$M$9,5,FALSE)))</f>
        <v/>
      </c>
      <c r="T49" s="53"/>
      <c r="U49" s="228" t="str">
        <f t="shared" si="0"/>
        <v/>
      </c>
      <c r="V49" s="53"/>
      <c r="W49" s="261"/>
      <c r="X49" s="233" t="str">
        <f ca="1">IF($A49="","",IF(AND($U49="",$B$30=""),"",IF(EDATE($U49,24)&lt;TODAY(),Hidden!$A$74,(EDATE($U49,24)))))</f>
        <v/>
      </c>
      <c r="Y49" s="237"/>
    </row>
    <row r="50" spans="1:25" ht="57.75" customHeight="1" x14ac:dyDescent="0.25">
      <c r="A50" s="91"/>
      <c r="B50" s="52"/>
      <c r="C50" s="52"/>
      <c r="D50" s="81"/>
      <c r="E50" s="52"/>
      <c r="F50" s="52"/>
      <c r="G50" s="52"/>
      <c r="H50" s="52"/>
      <c r="I50" s="52"/>
      <c r="J50" s="52"/>
      <c r="K50" s="31" t="str">
        <f>IF(A50="","",IF(AND(I50="Yes",J50="No"),Hidden!$AR$2,IF(AND(I50="Yes",J50=""),Hidden!$AR$2,IF(AND(I50="No",J50="Yes"),Hidden!$AR$3, IF(AND(I50="",J50="Yes"),Hidden!$AR$3,IF(AND(I50="Yes",J50="Yes"),Hidden!$AR$4,""))))))</f>
        <v/>
      </c>
      <c r="L50" s="52"/>
      <c r="M50" s="228" t="str">
        <f>IF(L50="","",IF(VLOOKUP(L50,Hidden!$I$3:$M$9,2,FALSE)="","There are no more questions for this facility.",VLOOKUP(L50,Hidden!$I$3:$M$9,2,FALSE)))</f>
        <v/>
      </c>
      <c r="N50" s="53"/>
      <c r="O50" s="228" t="str">
        <f>IF(L50="","",IF(VLOOKUP(L50,Hidden!$I$3:$M$9,3,FALSE)="","There are no more questions for this facility.",VLOOKUP(L50,Hidden!$I$3:$M$9,3,FALSE)))</f>
        <v/>
      </c>
      <c r="P50" s="53"/>
      <c r="Q50" s="228" t="str">
        <f>IF(L50="","",IF(VLOOKUP(L50,Hidden!$I$3:$M$9,4,FALSE)="","There are no more questions for this facility.",VLOOKUP(L50,Hidden!$I$3:$M$9,4,FALSE)))</f>
        <v/>
      </c>
      <c r="R50" s="53"/>
      <c r="S50" s="228" t="str">
        <f>IF(L50="","",IF(VLOOKUP(L50,Hidden!$I$3:$M$9,5,FALSE)="","There are no more questions for this facility.",VLOOKUP(L50,Hidden!$I$3:$M$9,5,FALSE)))</f>
        <v/>
      </c>
      <c r="T50" s="53"/>
      <c r="U50" s="228" t="str">
        <f t="shared" si="0"/>
        <v/>
      </c>
      <c r="V50" s="53"/>
      <c r="W50" s="261"/>
      <c r="X50" s="233" t="str">
        <f ca="1">IF($A50="","",IF(AND($U50="",$B$30=""),"",IF(EDATE($U50,24)&lt;TODAY(),Hidden!$A$74,(EDATE($U50,24)))))</f>
        <v/>
      </c>
      <c r="Y50" s="237"/>
    </row>
    <row r="51" spans="1:25" ht="57.75" customHeight="1" x14ac:dyDescent="0.25">
      <c r="A51" s="91"/>
      <c r="B51" s="52"/>
      <c r="C51" s="52"/>
      <c r="D51" s="81"/>
      <c r="E51" s="52"/>
      <c r="F51" s="52"/>
      <c r="G51" s="52"/>
      <c r="H51" s="52"/>
      <c r="I51" s="52"/>
      <c r="J51" s="52"/>
      <c r="K51" s="31" t="str">
        <f>IF(A51="","",IF(AND(I51="Yes",J51="No"),Hidden!$AR$2,IF(AND(I51="Yes",J51=""),Hidden!$AR$2,IF(AND(I51="No",J51="Yes"),Hidden!$AR$3, IF(AND(I51="",J51="Yes"),Hidden!$AR$3,IF(AND(I51="Yes",J51="Yes"),Hidden!$AR$4,""))))))</f>
        <v/>
      </c>
      <c r="L51" s="52"/>
      <c r="M51" s="228" t="str">
        <f>IF(L51="","",IF(VLOOKUP(L51,Hidden!$I$3:$M$9,2,FALSE)="","There are no more questions for this facility.",VLOOKUP(L51,Hidden!$I$3:$M$9,2,FALSE)))</f>
        <v/>
      </c>
      <c r="N51" s="53"/>
      <c r="O51" s="228" t="str">
        <f>IF(L51="","",IF(VLOOKUP(L51,Hidden!$I$3:$M$9,3,FALSE)="","There are no more questions for this facility.",VLOOKUP(L51,Hidden!$I$3:$M$9,3,FALSE)))</f>
        <v/>
      </c>
      <c r="P51" s="53"/>
      <c r="Q51" s="228" t="str">
        <f>IF(L51="","",IF(VLOOKUP(L51,Hidden!$I$3:$M$9,4,FALSE)="","There are no more questions for this facility.",VLOOKUP(L51,Hidden!$I$3:$M$9,4,FALSE)))</f>
        <v/>
      </c>
      <c r="R51" s="53"/>
      <c r="S51" s="228" t="str">
        <f>IF(L51="","",IF(VLOOKUP(L51,Hidden!$I$3:$M$9,5,FALSE)="","There are no more questions for this facility.",VLOOKUP(L51,Hidden!$I$3:$M$9,5,FALSE)))</f>
        <v/>
      </c>
      <c r="T51" s="53"/>
      <c r="U51" s="228" t="str">
        <f t="shared" si="0"/>
        <v/>
      </c>
      <c r="V51" s="53"/>
      <c r="W51" s="261"/>
      <c r="X51" s="233" t="str">
        <f ca="1">IF($A51="","",IF(AND($U51="",$B$30=""),"",IF(EDATE($U51,24)&lt;TODAY(),Hidden!$A$74,(EDATE($U51,24)))))</f>
        <v/>
      </c>
      <c r="Y51" s="237"/>
    </row>
    <row r="52" spans="1:25" ht="57.75" customHeight="1" x14ac:dyDescent="0.25">
      <c r="A52" s="91"/>
      <c r="B52" s="52"/>
      <c r="C52" s="52"/>
      <c r="D52" s="81"/>
      <c r="E52" s="52"/>
      <c r="F52" s="52"/>
      <c r="G52" s="52"/>
      <c r="H52" s="52"/>
      <c r="I52" s="52"/>
      <c r="J52" s="52"/>
      <c r="K52" s="31" t="str">
        <f>IF(A52="","",IF(AND(I52="Yes",J52="No"),Hidden!$AR$2,IF(AND(I52="Yes",J52=""),Hidden!$AR$2,IF(AND(I52="No",J52="Yes"),Hidden!$AR$3, IF(AND(I52="",J52="Yes"),Hidden!$AR$3,IF(AND(I52="Yes",J52="Yes"),Hidden!$AR$4,""))))))</f>
        <v/>
      </c>
      <c r="L52" s="52"/>
      <c r="M52" s="228" t="str">
        <f>IF(L52="","",IF(VLOOKUP(L52,Hidden!$I$3:$M$9,2,FALSE)="","There are no more questions for this facility.",VLOOKUP(L52,Hidden!$I$3:$M$9,2,FALSE)))</f>
        <v/>
      </c>
      <c r="N52" s="53"/>
      <c r="O52" s="228" t="str">
        <f>IF(L52="","",IF(VLOOKUP(L52,Hidden!$I$3:$M$9,3,FALSE)="","There are no more questions for this facility.",VLOOKUP(L52,Hidden!$I$3:$M$9,3,FALSE)))</f>
        <v/>
      </c>
      <c r="P52" s="53"/>
      <c r="Q52" s="228" t="str">
        <f>IF(L52="","",IF(VLOOKUP(L52,Hidden!$I$3:$M$9,4,FALSE)="","There are no more questions for this facility.",VLOOKUP(L52,Hidden!$I$3:$M$9,4,FALSE)))</f>
        <v/>
      </c>
      <c r="R52" s="53"/>
      <c r="S52" s="228" t="str">
        <f>IF(L52="","",IF(VLOOKUP(L52,Hidden!$I$3:$M$9,5,FALSE)="","There are no more questions for this facility.",VLOOKUP(L52,Hidden!$I$3:$M$9,5,FALSE)))</f>
        <v/>
      </c>
      <c r="T52" s="53"/>
      <c r="U52" s="228" t="str">
        <f t="shared" si="0"/>
        <v/>
      </c>
      <c r="V52" s="53"/>
      <c r="W52" s="261"/>
      <c r="X52" s="233" t="str">
        <f ca="1">IF($A52="","",IF(AND($U52="",$B$30=""),"",IF(EDATE($U52,24)&lt;TODAY(),Hidden!$A$74,(EDATE($U52,24)))))</f>
        <v/>
      </c>
      <c r="Y52" s="237"/>
    </row>
    <row r="53" spans="1:25" ht="57.75" customHeight="1" x14ac:dyDescent="0.25">
      <c r="A53" s="91"/>
      <c r="B53" s="52"/>
      <c r="C53" s="52"/>
      <c r="D53" s="81"/>
      <c r="E53" s="52"/>
      <c r="F53" s="52"/>
      <c r="G53" s="52"/>
      <c r="H53" s="52"/>
      <c r="I53" s="52"/>
      <c r="J53" s="52"/>
      <c r="K53" s="31" t="str">
        <f>IF(A53="","",IF(AND(I53="Yes",J53="No"),Hidden!$AR$2,IF(AND(I53="Yes",J53=""),Hidden!$AR$2,IF(AND(I53="No",J53="Yes"),Hidden!$AR$3, IF(AND(I53="",J53="Yes"),Hidden!$AR$3,IF(AND(I53="Yes",J53="Yes"),Hidden!$AR$4,""))))))</f>
        <v/>
      </c>
      <c r="L53" s="52"/>
      <c r="M53" s="228" t="str">
        <f>IF(L53="","",IF(VLOOKUP(L53,Hidden!$I$3:$M$9,2,FALSE)="","There are no more questions for this facility.",VLOOKUP(L53,Hidden!$I$3:$M$9,2,FALSE)))</f>
        <v/>
      </c>
      <c r="N53" s="53"/>
      <c r="O53" s="228" t="str">
        <f>IF(L53="","",IF(VLOOKUP(L53,Hidden!$I$3:$M$9,3,FALSE)="","There are no more questions for this facility.",VLOOKUP(L53,Hidden!$I$3:$M$9,3,FALSE)))</f>
        <v/>
      </c>
      <c r="P53" s="53"/>
      <c r="Q53" s="228" t="str">
        <f>IF(L53="","",IF(VLOOKUP(L53,Hidden!$I$3:$M$9,4,FALSE)="","There are no more questions for this facility.",VLOOKUP(L53,Hidden!$I$3:$M$9,4,FALSE)))</f>
        <v/>
      </c>
      <c r="R53" s="53"/>
      <c r="S53" s="228" t="str">
        <f>IF(L53="","",IF(VLOOKUP(L53,Hidden!$I$3:$M$9,5,FALSE)="","There are no more questions for this facility.",VLOOKUP(L53,Hidden!$I$3:$M$9,5,FALSE)))</f>
        <v/>
      </c>
      <c r="T53" s="53"/>
      <c r="U53" s="228" t="str">
        <f t="shared" si="0"/>
        <v/>
      </c>
      <c r="V53" s="53"/>
      <c r="W53" s="261"/>
      <c r="X53" s="233" t="str">
        <f ca="1">IF($A53="","",IF(AND($U53="",$B$30=""),"",IF(EDATE($U53,24)&lt;TODAY(),Hidden!$A$74,(EDATE($U53,24)))))</f>
        <v/>
      </c>
      <c r="Y53" s="237"/>
    </row>
    <row r="54" spans="1:25" ht="57.75" customHeight="1" x14ac:dyDescent="0.25">
      <c r="A54" s="91"/>
      <c r="B54" s="52"/>
      <c r="C54" s="52"/>
      <c r="D54" s="81"/>
      <c r="E54" s="52"/>
      <c r="F54" s="52"/>
      <c r="G54" s="52"/>
      <c r="H54" s="52"/>
      <c r="I54" s="52"/>
      <c r="J54" s="52"/>
      <c r="K54" s="31" t="str">
        <f>IF(A54="","",IF(AND(I54="Yes",J54="No"),Hidden!$AR$2,IF(AND(I54="Yes",J54=""),Hidden!$AR$2,IF(AND(I54="No",J54="Yes"),Hidden!$AR$3, IF(AND(I54="",J54="Yes"),Hidden!$AR$3,IF(AND(I54="Yes",J54="Yes"),Hidden!$AR$4,""))))))</f>
        <v/>
      </c>
      <c r="L54" s="52"/>
      <c r="M54" s="228" t="str">
        <f>IF(L54="","",IF(VLOOKUP(L54,Hidden!$I$3:$M$9,2,FALSE)="","There are no more questions for this facility.",VLOOKUP(L54,Hidden!$I$3:$M$9,2,FALSE)))</f>
        <v/>
      </c>
      <c r="N54" s="53"/>
      <c r="O54" s="228" t="str">
        <f>IF(L54="","",IF(VLOOKUP(L54,Hidden!$I$3:$M$9,3,FALSE)="","There are no more questions for this facility.",VLOOKUP(L54,Hidden!$I$3:$M$9,3,FALSE)))</f>
        <v/>
      </c>
      <c r="P54" s="53"/>
      <c r="Q54" s="228" t="str">
        <f>IF(L54="","",IF(VLOOKUP(L54,Hidden!$I$3:$M$9,4,FALSE)="","There are no more questions for this facility.",VLOOKUP(L54,Hidden!$I$3:$M$9,4,FALSE)))</f>
        <v/>
      </c>
      <c r="R54" s="53"/>
      <c r="S54" s="228" t="str">
        <f>IF(L54="","",IF(VLOOKUP(L54,Hidden!$I$3:$M$9,5,FALSE)="","There are no more questions for this facility.",VLOOKUP(L54,Hidden!$I$3:$M$9,5,FALSE)))</f>
        <v/>
      </c>
      <c r="T54" s="53"/>
      <c r="U54" s="228" t="str">
        <f t="shared" si="0"/>
        <v/>
      </c>
      <c r="V54" s="53"/>
      <c r="W54" s="261"/>
      <c r="X54" s="233" t="str">
        <f ca="1">IF($A54="","",IF(AND($U54="",$B$30=""),"",IF(EDATE($U54,24)&lt;TODAY(),Hidden!$A$74,(EDATE($U54,24)))))</f>
        <v/>
      </c>
      <c r="Y54" s="237"/>
    </row>
    <row r="55" spans="1:25" ht="57.75" customHeight="1" x14ac:dyDescent="0.25">
      <c r="A55" s="91"/>
      <c r="B55" s="52"/>
      <c r="C55" s="52"/>
      <c r="D55" s="81"/>
      <c r="E55" s="52"/>
      <c r="F55" s="52"/>
      <c r="G55" s="52"/>
      <c r="H55" s="52"/>
      <c r="I55" s="52"/>
      <c r="J55" s="52"/>
      <c r="K55" s="31" t="str">
        <f>IF(A55="","",IF(AND(I55="Yes",J55="No"),Hidden!$AR$2,IF(AND(I55="Yes",J55=""),Hidden!$AR$2,IF(AND(I55="No",J55="Yes"),Hidden!$AR$3, IF(AND(I55="",J55="Yes"),Hidden!$AR$3,IF(AND(I55="Yes",J55="Yes"),Hidden!$AR$4,""))))))</f>
        <v/>
      </c>
      <c r="L55" s="52"/>
      <c r="M55" s="228" t="str">
        <f>IF(L55="","",IF(VLOOKUP(L55,Hidden!$I$3:$M$9,2,FALSE)="","There are no more questions for this facility.",VLOOKUP(L55,Hidden!$I$3:$M$9,2,FALSE)))</f>
        <v/>
      </c>
      <c r="N55" s="53"/>
      <c r="O55" s="228" t="str">
        <f>IF(L55="","",IF(VLOOKUP(L55,Hidden!$I$3:$M$9,3,FALSE)="","There are no more questions for this facility.",VLOOKUP(L55,Hidden!$I$3:$M$9,3,FALSE)))</f>
        <v/>
      </c>
      <c r="P55" s="53"/>
      <c r="Q55" s="228" t="str">
        <f>IF(L55="","",IF(VLOOKUP(L55,Hidden!$I$3:$M$9,4,FALSE)="","There are no more questions for this facility.",VLOOKUP(L55,Hidden!$I$3:$M$9,4,FALSE)))</f>
        <v/>
      </c>
      <c r="R55" s="53"/>
      <c r="S55" s="228" t="str">
        <f>IF(L55="","",IF(VLOOKUP(L55,Hidden!$I$3:$M$9,5,FALSE)="","There are no more questions for this facility.",VLOOKUP(L55,Hidden!$I$3:$M$9,5,FALSE)))</f>
        <v/>
      </c>
      <c r="T55" s="53"/>
      <c r="U55" s="228" t="str">
        <f t="shared" si="0"/>
        <v/>
      </c>
      <c r="V55" s="53"/>
      <c r="W55" s="261"/>
      <c r="X55" s="233" t="str">
        <f ca="1">IF($A55="","",IF(AND($U55="",$B$30=""),"",IF(EDATE($U55,24)&lt;TODAY(),Hidden!$A$74,(EDATE($U55,24)))))</f>
        <v/>
      </c>
      <c r="Y55" s="237"/>
    </row>
    <row r="56" spans="1:25" ht="57.75" customHeight="1" x14ac:dyDescent="0.25">
      <c r="A56" s="91"/>
      <c r="B56" s="52"/>
      <c r="C56" s="52"/>
      <c r="D56" s="81"/>
      <c r="E56" s="52"/>
      <c r="F56" s="52"/>
      <c r="G56" s="52"/>
      <c r="H56" s="52"/>
      <c r="I56" s="52"/>
      <c r="J56" s="52"/>
      <c r="K56" s="31" t="str">
        <f>IF(A56="","",IF(AND(I56="Yes",J56="No"),Hidden!$AR$2,IF(AND(I56="Yes",J56=""),Hidden!$AR$2,IF(AND(I56="No",J56="Yes"),Hidden!$AR$3, IF(AND(I56="",J56="Yes"),Hidden!$AR$3,IF(AND(I56="Yes",J56="Yes"),Hidden!$AR$4,""))))))</f>
        <v/>
      </c>
      <c r="L56" s="52"/>
      <c r="M56" s="228" t="str">
        <f>IF(L56="","",IF(VLOOKUP(L56,Hidden!$I$3:$M$9,2,FALSE)="","There are no more questions for this facility.",VLOOKUP(L56,Hidden!$I$3:$M$9,2,FALSE)))</f>
        <v/>
      </c>
      <c r="N56" s="53"/>
      <c r="O56" s="228" t="str">
        <f>IF(L56="","",IF(VLOOKUP(L56,Hidden!$I$3:$M$9,3,FALSE)="","There are no more questions for this facility.",VLOOKUP(L56,Hidden!$I$3:$M$9,3,FALSE)))</f>
        <v/>
      </c>
      <c r="P56" s="53"/>
      <c r="Q56" s="228" t="str">
        <f>IF(L56="","",IF(VLOOKUP(L56,Hidden!$I$3:$M$9,4,FALSE)="","There are no more questions for this facility.",VLOOKUP(L56,Hidden!$I$3:$M$9,4,FALSE)))</f>
        <v/>
      </c>
      <c r="R56" s="53"/>
      <c r="S56" s="228" t="str">
        <f>IF(L56="","",IF(VLOOKUP(L56,Hidden!$I$3:$M$9,5,FALSE)="","There are no more questions for this facility.",VLOOKUP(L56,Hidden!$I$3:$M$9,5,FALSE)))</f>
        <v/>
      </c>
      <c r="T56" s="53"/>
      <c r="U56" s="228" t="str">
        <f t="shared" si="0"/>
        <v/>
      </c>
      <c r="V56" s="53"/>
      <c r="W56" s="261"/>
      <c r="X56" s="233" t="str">
        <f ca="1">IF($A56="","",IF(AND($U56="",$B$30=""),"",IF(EDATE($U56,24)&lt;TODAY(),Hidden!$A$74,(EDATE($U56,24)))))</f>
        <v/>
      </c>
      <c r="Y56" s="237"/>
    </row>
    <row r="57" spans="1:25" ht="57.75" customHeight="1" x14ac:dyDescent="0.25">
      <c r="A57" s="91"/>
      <c r="B57" s="52"/>
      <c r="C57" s="52"/>
      <c r="D57" s="81"/>
      <c r="E57" s="52"/>
      <c r="F57" s="52"/>
      <c r="G57" s="52"/>
      <c r="H57" s="52"/>
      <c r="I57" s="52"/>
      <c r="J57" s="52"/>
      <c r="K57" s="31" t="str">
        <f>IF(A57="","",IF(AND(I57="Yes",J57="No"),Hidden!$AR$2,IF(AND(I57="Yes",J57=""),Hidden!$AR$2,IF(AND(I57="No",J57="Yes"),Hidden!$AR$3, IF(AND(I57="",J57="Yes"),Hidden!$AR$3,IF(AND(I57="Yes",J57="Yes"),Hidden!$AR$4,""))))))</f>
        <v/>
      </c>
      <c r="L57" s="52"/>
      <c r="M57" s="228" t="str">
        <f>IF(L57="","",IF(VLOOKUP(L57,Hidden!$I$3:$M$9,2,FALSE)="","There are no more questions for this facility.",VLOOKUP(L57,Hidden!$I$3:$M$9,2,FALSE)))</f>
        <v/>
      </c>
      <c r="N57" s="53"/>
      <c r="O57" s="228" t="str">
        <f>IF(L57="","",IF(VLOOKUP(L57,Hidden!$I$3:$M$9,3,FALSE)="","There are no more questions for this facility.",VLOOKUP(L57,Hidden!$I$3:$M$9,3,FALSE)))</f>
        <v/>
      </c>
      <c r="P57" s="53"/>
      <c r="Q57" s="228" t="str">
        <f>IF(L57="","",IF(VLOOKUP(L57,Hidden!$I$3:$M$9,4,FALSE)="","There are no more questions for this facility.",VLOOKUP(L57,Hidden!$I$3:$M$9,4,FALSE)))</f>
        <v/>
      </c>
      <c r="R57" s="53"/>
      <c r="S57" s="228" t="str">
        <f>IF(L57="","",IF(VLOOKUP(L57,Hidden!$I$3:$M$9,5,FALSE)="","There are no more questions for this facility.",VLOOKUP(L57,Hidden!$I$3:$M$9,5,FALSE)))</f>
        <v/>
      </c>
      <c r="T57" s="53"/>
      <c r="U57" s="228" t="str">
        <f t="shared" si="0"/>
        <v/>
      </c>
      <c r="V57" s="53"/>
      <c r="W57" s="261"/>
      <c r="X57" s="233" t="str">
        <f ca="1">IF($A57="","",IF(AND($U57="",$B$30=""),"",IF(EDATE($U57,24)&lt;TODAY(),Hidden!$A$74,(EDATE($U57,24)))))</f>
        <v/>
      </c>
      <c r="Y57" s="237"/>
    </row>
    <row r="58" spans="1:25" ht="57.75" customHeight="1" x14ac:dyDescent="0.25">
      <c r="A58" s="91"/>
      <c r="B58" s="52"/>
      <c r="C58" s="52"/>
      <c r="D58" s="81"/>
      <c r="E58" s="52"/>
      <c r="F58" s="52"/>
      <c r="G58" s="52"/>
      <c r="H58" s="52"/>
      <c r="I58" s="52"/>
      <c r="J58" s="52"/>
      <c r="K58" s="31" t="str">
        <f>IF(A58="","",IF(AND(I58="Yes",J58="No"),Hidden!$AR$2,IF(AND(I58="Yes",J58=""),Hidden!$AR$2,IF(AND(I58="No",J58="Yes"),Hidden!$AR$3, IF(AND(I58="",J58="Yes"),Hidden!$AR$3,IF(AND(I58="Yes",J58="Yes"),Hidden!$AR$4,""))))))</f>
        <v/>
      </c>
      <c r="L58" s="52"/>
      <c r="M58" s="228" t="str">
        <f>IF(L58="","",IF(VLOOKUP(L58,Hidden!$I$3:$M$9,2,FALSE)="","There are no more questions for this facility.",VLOOKUP(L58,Hidden!$I$3:$M$9,2,FALSE)))</f>
        <v/>
      </c>
      <c r="N58" s="53"/>
      <c r="O58" s="228" t="str">
        <f>IF(L58="","",IF(VLOOKUP(L58,Hidden!$I$3:$M$9,3,FALSE)="","There are no more questions for this facility.",VLOOKUP(L58,Hidden!$I$3:$M$9,3,FALSE)))</f>
        <v/>
      </c>
      <c r="P58" s="53"/>
      <c r="Q58" s="228" t="str">
        <f>IF(L58="","",IF(VLOOKUP(L58,Hidden!$I$3:$M$9,4,FALSE)="","There are no more questions for this facility.",VLOOKUP(L58,Hidden!$I$3:$M$9,4,FALSE)))</f>
        <v/>
      </c>
      <c r="R58" s="53"/>
      <c r="S58" s="228" t="str">
        <f>IF(L58="","",IF(VLOOKUP(L58,Hidden!$I$3:$M$9,5,FALSE)="","There are no more questions for this facility.",VLOOKUP(L58,Hidden!$I$3:$M$9,5,FALSE)))</f>
        <v/>
      </c>
      <c r="T58" s="53"/>
      <c r="U58" s="228" t="str">
        <f t="shared" si="0"/>
        <v/>
      </c>
      <c r="V58" s="53"/>
      <c r="W58" s="261"/>
      <c r="X58" s="233" t="str">
        <f ca="1">IF($A58="","",IF(AND($U58="",$B$30=""),"",IF(EDATE($U58,24)&lt;TODAY(),Hidden!$A$74,(EDATE($U58,24)))))</f>
        <v/>
      </c>
      <c r="Y58" s="237"/>
    </row>
    <row r="59" spans="1:25" ht="57.75" customHeight="1" x14ac:dyDescent="0.25">
      <c r="A59" s="91"/>
      <c r="B59" s="52"/>
      <c r="C59" s="52"/>
      <c r="D59" s="81"/>
      <c r="E59" s="52"/>
      <c r="F59" s="52"/>
      <c r="G59" s="52"/>
      <c r="H59" s="52"/>
      <c r="I59" s="52"/>
      <c r="J59" s="52"/>
      <c r="K59" s="31" t="str">
        <f>IF(A59="","",IF(AND(I59="Yes",J59="No"),Hidden!$AR$2,IF(AND(I59="Yes",J59=""),Hidden!$AR$2,IF(AND(I59="No",J59="Yes"),Hidden!$AR$3, IF(AND(I59="",J59="Yes"),Hidden!$AR$3,IF(AND(I59="Yes",J59="Yes"),Hidden!$AR$4,""))))))</f>
        <v/>
      </c>
      <c r="L59" s="52"/>
      <c r="M59" s="228" t="str">
        <f>IF(L59="","",IF(VLOOKUP(L59,Hidden!$I$3:$M$9,2,FALSE)="","There are no more questions for this facility.",VLOOKUP(L59,Hidden!$I$3:$M$9,2,FALSE)))</f>
        <v/>
      </c>
      <c r="N59" s="53"/>
      <c r="O59" s="228" t="str">
        <f>IF(L59="","",IF(VLOOKUP(L59,Hidden!$I$3:$M$9,3,FALSE)="","There are no more questions for this facility.",VLOOKUP(L59,Hidden!$I$3:$M$9,3,FALSE)))</f>
        <v/>
      </c>
      <c r="P59" s="53"/>
      <c r="Q59" s="228" t="str">
        <f>IF(L59="","",IF(VLOOKUP(L59,Hidden!$I$3:$M$9,4,FALSE)="","There are no more questions for this facility.",VLOOKUP(L59,Hidden!$I$3:$M$9,4,FALSE)))</f>
        <v/>
      </c>
      <c r="R59" s="53"/>
      <c r="S59" s="228" t="str">
        <f>IF(L59="","",IF(VLOOKUP(L59,Hidden!$I$3:$M$9,5,FALSE)="","There are no more questions for this facility.",VLOOKUP(L59,Hidden!$I$3:$M$9,5,FALSE)))</f>
        <v/>
      </c>
      <c r="T59" s="53"/>
      <c r="U59" s="228" t="str">
        <f t="shared" si="0"/>
        <v/>
      </c>
      <c r="V59" s="53"/>
      <c r="W59" s="261"/>
      <c r="X59" s="233" t="str">
        <f ca="1">IF($A59="","",IF(AND($U59="",$B$30=""),"",IF(EDATE($U59,24)&lt;TODAY(),Hidden!$A$74,(EDATE($U59,24)))))</f>
        <v/>
      </c>
      <c r="Y59" s="237"/>
    </row>
    <row r="60" spans="1:25" ht="57.75" customHeight="1" x14ac:dyDescent="0.25">
      <c r="A60" s="91"/>
      <c r="B60" s="52"/>
      <c r="C60" s="52"/>
      <c r="D60" s="81"/>
      <c r="E60" s="52"/>
      <c r="F60" s="52"/>
      <c r="G60" s="52"/>
      <c r="H60" s="52"/>
      <c r="I60" s="52"/>
      <c r="J60" s="52"/>
      <c r="K60" s="31" t="str">
        <f>IF(A60="","",IF(AND(I60="Yes",J60="No"),Hidden!$AR$2,IF(AND(I60="Yes",J60=""),Hidden!$AR$2,IF(AND(I60="No",J60="Yes"),Hidden!$AR$3, IF(AND(I60="",J60="Yes"),Hidden!$AR$3,IF(AND(I60="Yes",J60="Yes"),Hidden!$AR$4,""))))))</f>
        <v/>
      </c>
      <c r="L60" s="52"/>
      <c r="M60" s="228" t="str">
        <f>IF(L60="","",IF(VLOOKUP(L60,Hidden!$I$3:$M$9,2,FALSE)="","There are no more questions for this facility.",VLOOKUP(L60,Hidden!$I$3:$M$9,2,FALSE)))</f>
        <v/>
      </c>
      <c r="N60" s="53"/>
      <c r="O60" s="228" t="str">
        <f>IF(L60="","",IF(VLOOKUP(L60,Hidden!$I$3:$M$9,3,FALSE)="","There are no more questions for this facility.",VLOOKUP(L60,Hidden!$I$3:$M$9,3,FALSE)))</f>
        <v/>
      </c>
      <c r="P60" s="53"/>
      <c r="Q60" s="228" t="str">
        <f>IF(L60="","",IF(VLOOKUP(L60,Hidden!$I$3:$M$9,4,FALSE)="","There are no more questions for this facility.",VLOOKUP(L60,Hidden!$I$3:$M$9,4,FALSE)))</f>
        <v/>
      </c>
      <c r="R60" s="53"/>
      <c r="S60" s="228" t="str">
        <f>IF(L60="","",IF(VLOOKUP(L60,Hidden!$I$3:$M$9,5,FALSE)="","There are no more questions for this facility.",VLOOKUP(L60,Hidden!$I$3:$M$9,5,FALSE)))</f>
        <v/>
      </c>
      <c r="T60" s="53"/>
      <c r="U60" s="228" t="str">
        <f t="shared" si="0"/>
        <v/>
      </c>
      <c r="V60" s="53"/>
      <c r="W60" s="261"/>
      <c r="X60" s="233" t="str">
        <f ca="1">IF($A60="","",IF(AND($U60="",$B$30=""),"",IF(EDATE($U60,24)&lt;TODAY(),Hidden!$A$74,(EDATE($U60,24)))))</f>
        <v/>
      </c>
      <c r="Y60" s="237"/>
    </row>
    <row r="61" spans="1:25" ht="57.75" customHeight="1" x14ac:dyDescent="0.25">
      <c r="A61" s="91"/>
      <c r="B61" s="52"/>
      <c r="C61" s="52"/>
      <c r="D61" s="81"/>
      <c r="E61" s="52"/>
      <c r="F61" s="52"/>
      <c r="G61" s="52"/>
      <c r="H61" s="52"/>
      <c r="I61" s="52"/>
      <c r="J61" s="52"/>
      <c r="K61" s="31" t="str">
        <f>IF(A61="","",IF(AND(I61="Yes",J61="No"),Hidden!$AR$2,IF(AND(I61="Yes",J61=""),Hidden!$AR$2,IF(AND(I61="No",J61="Yes"),Hidden!$AR$3, IF(AND(I61="",J61="Yes"),Hidden!$AR$3,IF(AND(I61="Yes",J61="Yes"),Hidden!$AR$4,""))))))</f>
        <v/>
      </c>
      <c r="L61" s="52"/>
      <c r="M61" s="228" t="str">
        <f>IF(L61="","",IF(VLOOKUP(L61,Hidden!$I$3:$M$9,2,FALSE)="","There are no more questions for this facility.",VLOOKUP(L61,Hidden!$I$3:$M$9,2,FALSE)))</f>
        <v/>
      </c>
      <c r="N61" s="53"/>
      <c r="O61" s="228" t="str">
        <f>IF(L61="","",IF(VLOOKUP(L61,Hidden!$I$3:$M$9,3,FALSE)="","There are no more questions for this facility.",VLOOKUP(L61,Hidden!$I$3:$M$9,3,FALSE)))</f>
        <v/>
      </c>
      <c r="P61" s="53"/>
      <c r="Q61" s="228" t="str">
        <f>IF(L61="","",IF(VLOOKUP(L61,Hidden!$I$3:$M$9,4,FALSE)="","There are no more questions for this facility.",VLOOKUP(L61,Hidden!$I$3:$M$9,4,FALSE)))</f>
        <v/>
      </c>
      <c r="R61" s="53"/>
      <c r="S61" s="228" t="str">
        <f>IF(L61="","",IF(VLOOKUP(L61,Hidden!$I$3:$M$9,5,FALSE)="","There are no more questions for this facility.",VLOOKUP(L61,Hidden!$I$3:$M$9,5,FALSE)))</f>
        <v/>
      </c>
      <c r="T61" s="53"/>
      <c r="U61" s="228" t="str">
        <f t="shared" si="0"/>
        <v/>
      </c>
      <c r="V61" s="53"/>
      <c r="W61" s="261"/>
      <c r="X61" s="233" t="str">
        <f ca="1">IF($A61="","",IF(AND($U61="",$B$30=""),"",IF(EDATE($U61,24)&lt;TODAY(),Hidden!$A$74,(EDATE($U61,24)))))</f>
        <v/>
      </c>
      <c r="Y61" s="237"/>
    </row>
    <row r="62" spans="1:25" ht="57.75" customHeight="1" x14ac:dyDescent="0.25">
      <c r="A62" s="91"/>
      <c r="B62" s="52"/>
      <c r="C62" s="52"/>
      <c r="D62" s="81"/>
      <c r="E62" s="52"/>
      <c r="F62" s="52"/>
      <c r="G62" s="52"/>
      <c r="H62" s="52"/>
      <c r="I62" s="52"/>
      <c r="J62" s="52"/>
      <c r="K62" s="31" t="str">
        <f>IF(A62="","",IF(AND(I62="Yes",J62="No"),Hidden!$AR$2,IF(AND(I62="Yes",J62=""),Hidden!$AR$2,IF(AND(I62="No",J62="Yes"),Hidden!$AR$3, IF(AND(I62="",J62="Yes"),Hidden!$AR$3,IF(AND(I62="Yes",J62="Yes"),Hidden!$AR$4,""))))))</f>
        <v/>
      </c>
      <c r="L62" s="52"/>
      <c r="M62" s="228" t="str">
        <f>IF(L62="","",IF(VLOOKUP(L62,Hidden!$I$3:$M$9,2,FALSE)="","There are no more questions for this facility.",VLOOKUP(L62,Hidden!$I$3:$M$9,2,FALSE)))</f>
        <v/>
      </c>
      <c r="N62" s="53"/>
      <c r="O62" s="228" t="str">
        <f>IF(L62="","",IF(VLOOKUP(L62,Hidden!$I$3:$M$9,3,FALSE)="","There are no more questions for this facility.",VLOOKUP(L62,Hidden!$I$3:$M$9,3,FALSE)))</f>
        <v/>
      </c>
      <c r="P62" s="53"/>
      <c r="Q62" s="228" t="str">
        <f>IF(L62="","",IF(VLOOKUP(L62,Hidden!$I$3:$M$9,4,FALSE)="","There are no more questions for this facility.",VLOOKUP(L62,Hidden!$I$3:$M$9,4,FALSE)))</f>
        <v/>
      </c>
      <c r="R62" s="53"/>
      <c r="S62" s="228" t="str">
        <f>IF(L62="","",IF(VLOOKUP(L62,Hidden!$I$3:$M$9,5,FALSE)="","There are no more questions for this facility.",VLOOKUP(L62,Hidden!$I$3:$M$9,5,FALSE)))</f>
        <v/>
      </c>
      <c r="T62" s="53"/>
      <c r="U62" s="228" t="str">
        <f t="shared" si="0"/>
        <v/>
      </c>
      <c r="V62" s="53"/>
      <c r="W62" s="261"/>
      <c r="X62" s="233" t="str">
        <f ca="1">IF($A62="","",IF(AND($U62="",$B$30=""),"",IF(EDATE($U62,24)&lt;TODAY(),Hidden!$A$74,(EDATE($U62,24)))))</f>
        <v/>
      </c>
      <c r="Y62" s="237"/>
    </row>
    <row r="63" spans="1:25" ht="57.75" customHeight="1" x14ac:dyDescent="0.25">
      <c r="A63" s="91"/>
      <c r="B63" s="52"/>
      <c r="C63" s="52"/>
      <c r="D63" s="81"/>
      <c r="E63" s="52"/>
      <c r="F63" s="52"/>
      <c r="G63" s="52"/>
      <c r="H63" s="52"/>
      <c r="I63" s="52"/>
      <c r="J63" s="52"/>
      <c r="K63" s="31" t="str">
        <f>IF(A63="","",IF(AND(I63="Yes",J63="No"),Hidden!$AR$2,IF(AND(I63="Yes",J63=""),Hidden!$AR$2,IF(AND(I63="No",J63="Yes"),Hidden!$AR$3, IF(AND(I63="",J63="Yes"),Hidden!$AR$3,IF(AND(I63="Yes",J63="Yes"),Hidden!$AR$4,""))))))</f>
        <v/>
      </c>
      <c r="L63" s="52"/>
      <c r="M63" s="228" t="str">
        <f>IF(L63="","",IF(VLOOKUP(L63,Hidden!$I$3:$M$9,2,FALSE)="","There are no more questions for this facility.",VLOOKUP(L63,Hidden!$I$3:$M$9,2,FALSE)))</f>
        <v/>
      </c>
      <c r="N63" s="53"/>
      <c r="O63" s="228" t="str">
        <f>IF(L63="","",IF(VLOOKUP(L63,Hidden!$I$3:$M$9,3,FALSE)="","There are no more questions for this facility.",VLOOKUP(L63,Hidden!$I$3:$M$9,3,FALSE)))</f>
        <v/>
      </c>
      <c r="P63" s="53"/>
      <c r="Q63" s="228" t="str">
        <f>IF(L63="","",IF(VLOOKUP(L63,Hidden!$I$3:$M$9,4,FALSE)="","There are no more questions for this facility.",VLOOKUP(L63,Hidden!$I$3:$M$9,4,FALSE)))</f>
        <v/>
      </c>
      <c r="R63" s="53"/>
      <c r="S63" s="228" t="str">
        <f>IF(L63="","",IF(VLOOKUP(L63,Hidden!$I$3:$M$9,5,FALSE)="","There are no more questions for this facility.",VLOOKUP(L63,Hidden!$I$3:$M$9,5,FALSE)))</f>
        <v/>
      </c>
      <c r="T63" s="53"/>
      <c r="U63" s="228" t="str">
        <f t="shared" si="0"/>
        <v/>
      </c>
      <c r="V63" s="53"/>
      <c r="W63" s="261"/>
      <c r="X63" s="233" t="str">
        <f ca="1">IF($A63="","",IF(AND($U63="",$B$30=""),"",IF(EDATE($U63,24)&lt;TODAY(),Hidden!$A$74,(EDATE($U63,24)))))</f>
        <v/>
      </c>
      <c r="Y63" s="237"/>
    </row>
    <row r="64" spans="1:25" ht="57.75" customHeight="1" x14ac:dyDescent="0.25">
      <c r="A64" s="91"/>
      <c r="B64" s="52"/>
      <c r="C64" s="52"/>
      <c r="D64" s="81"/>
      <c r="E64" s="52"/>
      <c r="F64" s="52"/>
      <c r="G64" s="52"/>
      <c r="H64" s="52"/>
      <c r="I64" s="52"/>
      <c r="J64" s="52"/>
      <c r="K64" s="31" t="str">
        <f>IF(A64="","",IF(AND(I64="Yes",J64="No"),Hidden!$AR$2,IF(AND(I64="Yes",J64=""),Hidden!$AR$2,IF(AND(I64="No",J64="Yes"),Hidden!$AR$3, IF(AND(I64="",J64="Yes"),Hidden!$AR$3,IF(AND(I64="Yes",J64="Yes"),Hidden!$AR$4,""))))))</f>
        <v/>
      </c>
      <c r="L64" s="52"/>
      <c r="M64" s="228" t="str">
        <f>IF(L64="","",IF(VLOOKUP(L64,Hidden!$I$3:$M$9,2,FALSE)="","There are no more questions for this facility.",VLOOKUP(L64,Hidden!$I$3:$M$9,2,FALSE)))</f>
        <v/>
      </c>
      <c r="N64" s="53"/>
      <c r="O64" s="228" t="str">
        <f>IF(L64="","",IF(VLOOKUP(L64,Hidden!$I$3:$M$9,3,FALSE)="","There are no more questions for this facility.",VLOOKUP(L64,Hidden!$I$3:$M$9,3,FALSE)))</f>
        <v/>
      </c>
      <c r="P64" s="53"/>
      <c r="Q64" s="228" t="str">
        <f>IF(L64="","",IF(VLOOKUP(L64,Hidden!$I$3:$M$9,4,FALSE)="","There are no more questions for this facility.",VLOOKUP(L64,Hidden!$I$3:$M$9,4,FALSE)))</f>
        <v/>
      </c>
      <c r="R64" s="53"/>
      <c r="S64" s="228" t="str">
        <f>IF(L64="","",IF(VLOOKUP(L64,Hidden!$I$3:$M$9,5,FALSE)="","There are no more questions for this facility.",VLOOKUP(L64,Hidden!$I$3:$M$9,5,FALSE)))</f>
        <v/>
      </c>
      <c r="T64" s="53"/>
      <c r="U64" s="228" t="str">
        <f t="shared" si="0"/>
        <v/>
      </c>
      <c r="V64" s="53"/>
      <c r="W64" s="261"/>
      <c r="X64" s="233" t="str">
        <f ca="1">IF($A64="","",IF(AND($U64="",$B$30=""),"",IF(EDATE($U64,24)&lt;TODAY(),Hidden!$A$74,(EDATE($U64,24)))))</f>
        <v/>
      </c>
      <c r="Y64" s="237"/>
    </row>
    <row r="65" spans="1:25" ht="57.75" customHeight="1" x14ac:dyDescent="0.25">
      <c r="A65" s="91"/>
      <c r="B65" s="52"/>
      <c r="C65" s="52"/>
      <c r="D65" s="81"/>
      <c r="E65" s="52"/>
      <c r="F65" s="52"/>
      <c r="G65" s="52"/>
      <c r="H65" s="52"/>
      <c r="I65" s="52"/>
      <c r="J65" s="52"/>
      <c r="K65" s="31" t="str">
        <f>IF(A65="","",IF(AND(I65="Yes",J65="No"),Hidden!$AR$2,IF(AND(I65="Yes",J65=""),Hidden!$AR$2,IF(AND(I65="No",J65="Yes"),Hidden!$AR$3, IF(AND(I65="",J65="Yes"),Hidden!$AR$3,IF(AND(I65="Yes",J65="Yes"),Hidden!$AR$4,""))))))</f>
        <v/>
      </c>
      <c r="L65" s="52"/>
      <c r="M65" s="228" t="str">
        <f>IF(L65="","",IF(VLOOKUP(L65,Hidden!$I$3:$M$9,2,FALSE)="","There are no more questions for this facility.",VLOOKUP(L65,Hidden!$I$3:$M$9,2,FALSE)))</f>
        <v/>
      </c>
      <c r="N65" s="53"/>
      <c r="O65" s="228" t="str">
        <f>IF(L65="","",IF(VLOOKUP(L65,Hidden!$I$3:$M$9,3,FALSE)="","There are no more questions for this facility.",VLOOKUP(L65,Hidden!$I$3:$M$9,3,FALSE)))</f>
        <v/>
      </c>
      <c r="P65" s="53"/>
      <c r="Q65" s="228" t="str">
        <f>IF(L65="","",IF(VLOOKUP(L65,Hidden!$I$3:$M$9,4,FALSE)="","There are no more questions for this facility.",VLOOKUP(L65,Hidden!$I$3:$M$9,4,FALSE)))</f>
        <v/>
      </c>
      <c r="R65" s="53"/>
      <c r="S65" s="228" t="str">
        <f>IF(L65="","",IF(VLOOKUP(L65,Hidden!$I$3:$M$9,5,FALSE)="","There are no more questions for this facility.",VLOOKUP(L65,Hidden!$I$3:$M$9,5,FALSE)))</f>
        <v/>
      </c>
      <c r="T65" s="53"/>
      <c r="U65" s="228" t="str">
        <f t="shared" si="0"/>
        <v/>
      </c>
      <c r="V65" s="53"/>
      <c r="W65" s="261"/>
      <c r="X65" s="233" t="str">
        <f ca="1">IF($A65="","",IF(AND($U65="",$B$30=""),"",IF(EDATE($U65,24)&lt;TODAY(),Hidden!$A$74,(EDATE($U65,24)))))</f>
        <v/>
      </c>
      <c r="Y65" s="237"/>
    </row>
    <row r="66" spans="1:25" ht="57.75" customHeight="1" x14ac:dyDescent="0.25">
      <c r="A66" s="91"/>
      <c r="B66" s="52"/>
      <c r="C66" s="52"/>
      <c r="D66" s="81"/>
      <c r="E66" s="52"/>
      <c r="F66" s="52"/>
      <c r="G66" s="52"/>
      <c r="H66" s="52"/>
      <c r="I66" s="52"/>
      <c r="J66" s="52"/>
      <c r="K66" s="31" t="str">
        <f>IF(A66="","",IF(AND(I66="Yes",J66="No"),Hidden!$AR$2,IF(AND(I66="Yes",J66=""),Hidden!$AR$2,IF(AND(I66="No",J66="Yes"),Hidden!$AR$3, IF(AND(I66="",J66="Yes"),Hidden!$AR$3,IF(AND(I66="Yes",J66="Yes"),Hidden!$AR$4,""))))))</f>
        <v/>
      </c>
      <c r="L66" s="52"/>
      <c r="M66" s="228" t="str">
        <f>IF(L66="","",IF(VLOOKUP(L66,Hidden!$I$3:$M$9,2,FALSE)="","There are no more questions for this facility.",VLOOKUP(L66,Hidden!$I$3:$M$9,2,FALSE)))</f>
        <v/>
      </c>
      <c r="N66" s="53"/>
      <c r="O66" s="228" t="str">
        <f>IF(L66="","",IF(VLOOKUP(L66,Hidden!$I$3:$M$9,3,FALSE)="","There are no more questions for this facility.",VLOOKUP(L66,Hidden!$I$3:$M$9,3,FALSE)))</f>
        <v/>
      </c>
      <c r="P66" s="53"/>
      <c r="Q66" s="228" t="str">
        <f>IF(L66="","",IF(VLOOKUP(L66,Hidden!$I$3:$M$9,4,FALSE)="","There are no more questions for this facility.",VLOOKUP(L66,Hidden!$I$3:$M$9,4,FALSE)))</f>
        <v/>
      </c>
      <c r="R66" s="53"/>
      <c r="S66" s="228" t="str">
        <f>IF(L66="","",IF(VLOOKUP(L66,Hidden!$I$3:$M$9,5,FALSE)="","There are no more questions for this facility.",VLOOKUP(L66,Hidden!$I$3:$M$9,5,FALSE)))</f>
        <v/>
      </c>
      <c r="T66" s="53"/>
      <c r="U66" s="228" t="str">
        <f t="shared" ref="U66:U83" si="1">IF($A66="","",IF($B$31="Yes",$B$30,IF($L66="","",IF(MIN(N66,P66,R66,T66)&gt;0,MIN(N66,P66,R66,T66),""))))</f>
        <v/>
      </c>
      <c r="V66" s="53"/>
      <c r="W66" s="261"/>
      <c r="X66" s="233" t="str">
        <f ca="1">IF($A66="","",IF(AND($U66="",$B$30=""),"",IF(EDATE($U66,24)&lt;TODAY(),Hidden!$A$74,(EDATE($U66,24)))))</f>
        <v/>
      </c>
      <c r="Y66" s="237"/>
    </row>
    <row r="67" spans="1:25" ht="57.75" customHeight="1" x14ac:dyDescent="0.25">
      <c r="A67" s="91"/>
      <c r="B67" s="52"/>
      <c r="C67" s="52"/>
      <c r="D67" s="81"/>
      <c r="E67" s="52"/>
      <c r="F67" s="52"/>
      <c r="G67" s="52"/>
      <c r="H67" s="52"/>
      <c r="I67" s="52"/>
      <c r="J67" s="52"/>
      <c r="K67" s="31" t="str">
        <f>IF(A67="","",IF(AND(I67="Yes",J67="No"),Hidden!$AR$2,IF(AND(I67="Yes",J67=""),Hidden!$AR$2,IF(AND(I67="No",J67="Yes"),Hidden!$AR$3, IF(AND(I67="",J67="Yes"),Hidden!$AR$3,IF(AND(I67="Yes",J67="Yes"),Hidden!$AR$4,""))))))</f>
        <v/>
      </c>
      <c r="L67" s="52"/>
      <c r="M67" s="228" t="str">
        <f>IF(L67="","",IF(VLOOKUP(L67,Hidden!$I$3:$M$9,2,FALSE)="","There are no more questions for this facility.",VLOOKUP(L67,Hidden!$I$3:$M$9,2,FALSE)))</f>
        <v/>
      </c>
      <c r="N67" s="53"/>
      <c r="O67" s="228" t="str">
        <f>IF(L67="","",IF(VLOOKUP(L67,Hidden!$I$3:$M$9,3,FALSE)="","There are no more questions for this facility.",VLOOKUP(L67,Hidden!$I$3:$M$9,3,FALSE)))</f>
        <v/>
      </c>
      <c r="P67" s="53"/>
      <c r="Q67" s="228" t="str">
        <f>IF(L67="","",IF(VLOOKUP(L67,Hidden!$I$3:$M$9,4,FALSE)="","There are no more questions for this facility.",VLOOKUP(L67,Hidden!$I$3:$M$9,4,FALSE)))</f>
        <v/>
      </c>
      <c r="R67" s="53"/>
      <c r="S67" s="228" t="str">
        <f>IF(L67="","",IF(VLOOKUP(L67,Hidden!$I$3:$M$9,5,FALSE)="","There are no more questions for this facility.",VLOOKUP(L67,Hidden!$I$3:$M$9,5,FALSE)))</f>
        <v/>
      </c>
      <c r="T67" s="53"/>
      <c r="U67" s="228" t="str">
        <f t="shared" si="1"/>
        <v/>
      </c>
      <c r="V67" s="53"/>
      <c r="W67" s="261"/>
      <c r="X67" s="233" t="str">
        <f ca="1">IF($A67="","",IF(AND($U67="",$B$30=""),"",IF(EDATE($U67,24)&lt;TODAY(),Hidden!$A$74,(EDATE($U67,24)))))</f>
        <v/>
      </c>
      <c r="Y67" s="237"/>
    </row>
    <row r="68" spans="1:25" ht="57.75" customHeight="1" x14ac:dyDescent="0.25">
      <c r="A68" s="91"/>
      <c r="B68" s="52"/>
      <c r="C68" s="52"/>
      <c r="D68" s="81"/>
      <c r="E68" s="52"/>
      <c r="F68" s="52"/>
      <c r="G68" s="52"/>
      <c r="H68" s="52"/>
      <c r="I68" s="52"/>
      <c r="J68" s="52"/>
      <c r="K68" s="31" t="str">
        <f>IF(A68="","",IF(AND(I68="Yes",J68="No"),Hidden!$AR$2,IF(AND(I68="Yes",J68=""),Hidden!$AR$2,IF(AND(I68="No",J68="Yes"),Hidden!$AR$3, IF(AND(I68="",J68="Yes"),Hidden!$AR$3,IF(AND(I68="Yes",J68="Yes"),Hidden!$AR$4,""))))))</f>
        <v/>
      </c>
      <c r="L68" s="52"/>
      <c r="M68" s="228" t="str">
        <f>IF(L68="","",IF(VLOOKUP(L68,Hidden!$I$3:$M$9,2,FALSE)="","There are no more questions for this facility.",VLOOKUP(L68,Hidden!$I$3:$M$9,2,FALSE)))</f>
        <v/>
      </c>
      <c r="N68" s="53"/>
      <c r="O68" s="228" t="str">
        <f>IF(L68="","",IF(VLOOKUP(L68,Hidden!$I$3:$M$9,3,FALSE)="","There are no more questions for this facility.",VLOOKUP(L68,Hidden!$I$3:$M$9,3,FALSE)))</f>
        <v/>
      </c>
      <c r="P68" s="53"/>
      <c r="Q68" s="228" t="str">
        <f>IF(L68="","",IF(VLOOKUP(L68,Hidden!$I$3:$M$9,4,FALSE)="","There are no more questions for this facility.",VLOOKUP(L68,Hidden!$I$3:$M$9,4,FALSE)))</f>
        <v/>
      </c>
      <c r="R68" s="53"/>
      <c r="S68" s="228" t="str">
        <f>IF(L68="","",IF(VLOOKUP(L68,Hidden!$I$3:$M$9,5,FALSE)="","There are no more questions for this facility.",VLOOKUP(L68,Hidden!$I$3:$M$9,5,FALSE)))</f>
        <v/>
      </c>
      <c r="T68" s="53"/>
      <c r="U68" s="228" t="str">
        <f t="shared" si="1"/>
        <v/>
      </c>
      <c r="V68" s="53"/>
      <c r="W68" s="261"/>
      <c r="X68" s="233" t="str">
        <f ca="1">IF($A68="","",IF(AND($U68="",$B$30=""),"",IF(EDATE($U68,24)&lt;TODAY(),Hidden!$A$74,(EDATE($U68,24)))))</f>
        <v/>
      </c>
      <c r="Y68" s="237"/>
    </row>
    <row r="69" spans="1:25" ht="57.75" customHeight="1" x14ac:dyDescent="0.25">
      <c r="A69" s="91"/>
      <c r="B69" s="52"/>
      <c r="C69" s="52"/>
      <c r="D69" s="81"/>
      <c r="E69" s="52"/>
      <c r="F69" s="52"/>
      <c r="G69" s="52"/>
      <c r="H69" s="52"/>
      <c r="I69" s="52"/>
      <c r="J69" s="52"/>
      <c r="K69" s="31" t="str">
        <f>IF(A69="","",IF(AND(I69="Yes",J69="No"),Hidden!$AR$2,IF(AND(I69="Yes",J69=""),Hidden!$AR$2,IF(AND(I69="No",J69="Yes"),Hidden!$AR$3, IF(AND(I69="",J69="Yes"),Hidden!$AR$3,IF(AND(I69="Yes",J69="Yes"),Hidden!$AR$4,""))))))</f>
        <v/>
      </c>
      <c r="L69" s="52"/>
      <c r="M69" s="228" t="str">
        <f>IF(L69="","",IF(VLOOKUP(L69,Hidden!$I$3:$M$9,2,FALSE)="","There are no more questions for this facility.",VLOOKUP(L69,Hidden!$I$3:$M$9,2,FALSE)))</f>
        <v/>
      </c>
      <c r="N69" s="53"/>
      <c r="O69" s="228" t="str">
        <f>IF(L69="","",IF(VLOOKUP(L69,Hidden!$I$3:$M$9,3,FALSE)="","There are no more questions for this facility.",VLOOKUP(L69,Hidden!$I$3:$M$9,3,FALSE)))</f>
        <v/>
      </c>
      <c r="P69" s="53"/>
      <c r="Q69" s="228" t="str">
        <f>IF(L69="","",IF(VLOOKUP(L69,Hidden!$I$3:$M$9,4,FALSE)="","There are no more questions for this facility.",VLOOKUP(L69,Hidden!$I$3:$M$9,4,FALSE)))</f>
        <v/>
      </c>
      <c r="R69" s="53"/>
      <c r="S69" s="228" t="str">
        <f>IF(L69="","",IF(VLOOKUP(L69,Hidden!$I$3:$M$9,5,FALSE)="","There are no more questions for this facility.",VLOOKUP(L69,Hidden!$I$3:$M$9,5,FALSE)))</f>
        <v/>
      </c>
      <c r="T69" s="53"/>
      <c r="U69" s="228" t="str">
        <f t="shared" si="1"/>
        <v/>
      </c>
      <c r="V69" s="53"/>
      <c r="W69" s="261"/>
      <c r="X69" s="233" t="str">
        <f ca="1">IF($A69="","",IF(AND($U69="",$B$30=""),"",IF(EDATE($U69,24)&lt;TODAY(),Hidden!$A$74,(EDATE($U69,24)))))</f>
        <v/>
      </c>
      <c r="Y69" s="237"/>
    </row>
    <row r="70" spans="1:25" ht="57.75" customHeight="1" x14ac:dyDescent="0.25">
      <c r="A70" s="91"/>
      <c r="B70" s="52"/>
      <c r="C70" s="52"/>
      <c r="D70" s="81"/>
      <c r="E70" s="52"/>
      <c r="F70" s="52"/>
      <c r="G70" s="52"/>
      <c r="H70" s="52"/>
      <c r="I70" s="52"/>
      <c r="J70" s="52"/>
      <c r="K70" s="31" t="str">
        <f>IF(A70="","",IF(AND(I70="Yes",J70="No"),Hidden!$AR$2,IF(AND(I70="Yes",J70=""),Hidden!$AR$2,IF(AND(I70="No",J70="Yes"),Hidden!$AR$3, IF(AND(I70="",J70="Yes"),Hidden!$AR$3,IF(AND(I70="Yes",J70="Yes"),Hidden!$AR$4,""))))))</f>
        <v/>
      </c>
      <c r="L70" s="52"/>
      <c r="M70" s="228" t="str">
        <f>IF(L70="","",IF(VLOOKUP(L70,Hidden!$I$3:$M$9,2,FALSE)="","There are no more questions for this facility.",VLOOKUP(L70,Hidden!$I$3:$M$9,2,FALSE)))</f>
        <v/>
      </c>
      <c r="N70" s="53"/>
      <c r="O70" s="228" t="str">
        <f>IF(L70="","",IF(VLOOKUP(L70,Hidden!$I$3:$M$9,3,FALSE)="","There are no more questions for this facility.",VLOOKUP(L70,Hidden!$I$3:$M$9,3,FALSE)))</f>
        <v/>
      </c>
      <c r="P70" s="53"/>
      <c r="Q70" s="228" t="str">
        <f>IF(L70="","",IF(VLOOKUP(L70,Hidden!$I$3:$M$9,4,FALSE)="","There are no more questions for this facility.",VLOOKUP(L70,Hidden!$I$3:$M$9,4,FALSE)))</f>
        <v/>
      </c>
      <c r="R70" s="53"/>
      <c r="S70" s="228" t="str">
        <f>IF(L70="","",IF(VLOOKUP(L70,Hidden!$I$3:$M$9,5,FALSE)="","There are no more questions for this facility.",VLOOKUP(L70,Hidden!$I$3:$M$9,5,FALSE)))</f>
        <v/>
      </c>
      <c r="T70" s="53"/>
      <c r="U70" s="228" t="str">
        <f t="shared" si="1"/>
        <v/>
      </c>
      <c r="V70" s="53"/>
      <c r="W70" s="261"/>
      <c r="X70" s="233" t="str">
        <f ca="1">IF($A70="","",IF(AND($U70="",$B$30=""),"",IF(EDATE($U70,24)&lt;TODAY(),Hidden!$A$74,(EDATE($U70,24)))))</f>
        <v/>
      </c>
      <c r="Y70" s="237"/>
    </row>
    <row r="71" spans="1:25" ht="57.75" customHeight="1" x14ac:dyDescent="0.25">
      <c r="A71" s="91"/>
      <c r="B71" s="52"/>
      <c r="C71" s="52"/>
      <c r="D71" s="81"/>
      <c r="E71" s="52"/>
      <c r="F71" s="52"/>
      <c r="G71" s="52"/>
      <c r="H71" s="52"/>
      <c r="I71" s="52"/>
      <c r="J71" s="52"/>
      <c r="K71" s="31" t="str">
        <f>IF(A71="","",IF(AND(I71="Yes",J71="No"),Hidden!$AR$2,IF(AND(I71="Yes",J71=""),Hidden!$AR$2,IF(AND(I71="No",J71="Yes"),Hidden!$AR$3, IF(AND(I71="",J71="Yes"),Hidden!$AR$3,IF(AND(I71="Yes",J71="Yes"),Hidden!$AR$4,""))))))</f>
        <v/>
      </c>
      <c r="L71" s="52"/>
      <c r="M71" s="228" t="str">
        <f>IF(L71="","",IF(VLOOKUP(L71,Hidden!$I$3:$M$9,2,FALSE)="","There are no more questions for this facility.",VLOOKUP(L71,Hidden!$I$3:$M$9,2,FALSE)))</f>
        <v/>
      </c>
      <c r="N71" s="53"/>
      <c r="O71" s="228" t="str">
        <f>IF(L71="","",IF(VLOOKUP(L71,Hidden!$I$3:$M$9,3,FALSE)="","There are no more questions for this facility.",VLOOKUP(L71,Hidden!$I$3:$M$9,3,FALSE)))</f>
        <v/>
      </c>
      <c r="P71" s="53"/>
      <c r="Q71" s="228" t="str">
        <f>IF(L71="","",IF(VLOOKUP(L71,Hidden!$I$3:$M$9,4,FALSE)="","There are no more questions for this facility.",VLOOKUP(L71,Hidden!$I$3:$M$9,4,FALSE)))</f>
        <v/>
      </c>
      <c r="R71" s="53"/>
      <c r="S71" s="228" t="str">
        <f>IF(L71="","",IF(VLOOKUP(L71,Hidden!$I$3:$M$9,5,FALSE)="","There are no more questions for this facility.",VLOOKUP(L71,Hidden!$I$3:$M$9,5,FALSE)))</f>
        <v/>
      </c>
      <c r="T71" s="53"/>
      <c r="U71" s="228" t="str">
        <f t="shared" si="1"/>
        <v/>
      </c>
      <c r="V71" s="53"/>
      <c r="W71" s="261"/>
      <c r="X71" s="233" t="str">
        <f ca="1">IF($A71="","",IF(AND($U71="",$B$30=""),"",IF(EDATE($U71,24)&lt;TODAY(),Hidden!$A$74,(EDATE($U71,24)))))</f>
        <v/>
      </c>
      <c r="Y71" s="237"/>
    </row>
    <row r="72" spans="1:25" ht="57.75" customHeight="1" x14ac:dyDescent="0.25">
      <c r="A72" s="91"/>
      <c r="B72" s="52"/>
      <c r="C72" s="52"/>
      <c r="D72" s="81"/>
      <c r="E72" s="52"/>
      <c r="F72" s="52"/>
      <c r="G72" s="52"/>
      <c r="H72" s="52"/>
      <c r="I72" s="52"/>
      <c r="J72" s="52"/>
      <c r="K72" s="31" t="str">
        <f>IF(A72="","",IF(AND(I72="Yes",J72="No"),Hidden!$AR$2,IF(AND(I72="Yes",J72=""),Hidden!$AR$2,IF(AND(I72="No",J72="Yes"),Hidden!$AR$3, IF(AND(I72="",J72="Yes"),Hidden!$AR$3,IF(AND(I72="Yes",J72="Yes"),Hidden!$AR$4,""))))))</f>
        <v/>
      </c>
      <c r="L72" s="52"/>
      <c r="M72" s="228" t="str">
        <f>IF(L72="","",IF(VLOOKUP(L72,Hidden!$I$3:$M$9,2,FALSE)="","There are no more questions for this facility.",VLOOKUP(L72,Hidden!$I$3:$M$9,2,FALSE)))</f>
        <v/>
      </c>
      <c r="N72" s="53"/>
      <c r="O72" s="228" t="str">
        <f>IF(L72="","",IF(VLOOKUP(L72,Hidden!$I$3:$M$9,3,FALSE)="","There are no more questions for this facility.",VLOOKUP(L72,Hidden!$I$3:$M$9,3,FALSE)))</f>
        <v/>
      </c>
      <c r="P72" s="53"/>
      <c r="Q72" s="228" t="str">
        <f>IF(L72="","",IF(VLOOKUP(L72,Hidden!$I$3:$M$9,4,FALSE)="","There are no more questions for this facility.",VLOOKUP(L72,Hidden!$I$3:$M$9,4,FALSE)))</f>
        <v/>
      </c>
      <c r="R72" s="53"/>
      <c r="S72" s="228" t="str">
        <f>IF(L72="","",IF(VLOOKUP(L72,Hidden!$I$3:$M$9,5,FALSE)="","There are no more questions for this facility.",VLOOKUP(L72,Hidden!$I$3:$M$9,5,FALSE)))</f>
        <v/>
      </c>
      <c r="T72" s="53"/>
      <c r="U72" s="228" t="str">
        <f t="shared" si="1"/>
        <v/>
      </c>
      <c r="V72" s="53"/>
      <c r="W72" s="261"/>
      <c r="X72" s="233" t="str">
        <f ca="1">IF($A72="","",IF(AND($U72="",$B$30=""),"",IF(EDATE($U72,24)&lt;TODAY(),Hidden!$A$74,(EDATE($U72,24)))))</f>
        <v/>
      </c>
      <c r="Y72" s="237"/>
    </row>
    <row r="73" spans="1:25" ht="57.75" customHeight="1" x14ac:dyDescent="0.25">
      <c r="A73" s="91"/>
      <c r="B73" s="52"/>
      <c r="C73" s="52"/>
      <c r="D73" s="81"/>
      <c r="E73" s="52"/>
      <c r="F73" s="52"/>
      <c r="G73" s="52"/>
      <c r="H73" s="52"/>
      <c r="I73" s="52"/>
      <c r="J73" s="52"/>
      <c r="K73" s="31" t="str">
        <f>IF(A73="","",IF(AND(I73="Yes",J73="No"),Hidden!$AR$2,IF(AND(I73="Yes",J73=""),Hidden!$AR$2,IF(AND(I73="No",J73="Yes"),Hidden!$AR$3, IF(AND(I73="",J73="Yes"),Hidden!$AR$3,IF(AND(I73="Yes",J73="Yes"),Hidden!$AR$4,""))))))</f>
        <v/>
      </c>
      <c r="L73" s="52"/>
      <c r="M73" s="228" t="str">
        <f>IF(L73="","",IF(VLOOKUP(L73,Hidden!$I$3:$M$9,2,FALSE)="","There are no more questions for this facility.",VLOOKUP(L73,Hidden!$I$3:$M$9,2,FALSE)))</f>
        <v/>
      </c>
      <c r="N73" s="53"/>
      <c r="O73" s="228" t="str">
        <f>IF(L73="","",IF(VLOOKUP(L73,Hidden!$I$3:$M$9,3,FALSE)="","There are no more questions for this facility.",VLOOKUP(L73,Hidden!$I$3:$M$9,3,FALSE)))</f>
        <v/>
      </c>
      <c r="P73" s="53"/>
      <c r="Q73" s="228" t="str">
        <f>IF(L73="","",IF(VLOOKUP(L73,Hidden!$I$3:$M$9,4,FALSE)="","There are no more questions for this facility.",VLOOKUP(L73,Hidden!$I$3:$M$9,4,FALSE)))</f>
        <v/>
      </c>
      <c r="R73" s="53"/>
      <c r="S73" s="228" t="str">
        <f>IF(L73="","",IF(VLOOKUP(L73,Hidden!$I$3:$M$9,5,FALSE)="","There are no more questions for this facility.",VLOOKUP(L73,Hidden!$I$3:$M$9,5,FALSE)))</f>
        <v/>
      </c>
      <c r="T73" s="53"/>
      <c r="U73" s="228" t="str">
        <f t="shared" si="1"/>
        <v/>
      </c>
      <c r="V73" s="53"/>
      <c r="W73" s="261"/>
      <c r="X73" s="233" t="str">
        <f ca="1">IF($A73="","",IF(AND($U73="",$B$30=""),"",IF(EDATE($U73,24)&lt;TODAY(),Hidden!$A$74,(EDATE($U73,24)))))</f>
        <v/>
      </c>
      <c r="Y73" s="237"/>
    </row>
    <row r="74" spans="1:25" ht="57.75" customHeight="1" x14ac:dyDescent="0.25">
      <c r="A74" s="91"/>
      <c r="B74" s="52"/>
      <c r="C74" s="52"/>
      <c r="D74" s="81"/>
      <c r="E74" s="52"/>
      <c r="F74" s="52"/>
      <c r="G74" s="52"/>
      <c r="H74" s="52"/>
      <c r="I74" s="52"/>
      <c r="J74" s="52"/>
      <c r="K74" s="31" t="str">
        <f>IF(A74="","",IF(AND(I74="Yes",J74="No"),Hidden!$AR$2,IF(AND(I74="Yes",J74=""),Hidden!$AR$2,IF(AND(I74="No",J74="Yes"),Hidden!$AR$3, IF(AND(I74="",J74="Yes"),Hidden!$AR$3,IF(AND(I74="Yes",J74="Yes"),Hidden!$AR$4,""))))))</f>
        <v/>
      </c>
      <c r="L74" s="52"/>
      <c r="M74" s="228" t="str">
        <f>IF(L74="","",IF(VLOOKUP(L74,Hidden!$I$3:$M$9,2,FALSE)="","There are no more questions for this facility.",VLOOKUP(L74,Hidden!$I$3:$M$9,2,FALSE)))</f>
        <v/>
      </c>
      <c r="N74" s="53"/>
      <c r="O74" s="228" t="str">
        <f>IF(L74="","",IF(VLOOKUP(L74,Hidden!$I$3:$M$9,3,FALSE)="","There are no more questions for this facility.",VLOOKUP(L74,Hidden!$I$3:$M$9,3,FALSE)))</f>
        <v/>
      </c>
      <c r="P74" s="53"/>
      <c r="Q74" s="228" t="str">
        <f>IF(L74="","",IF(VLOOKUP(L74,Hidden!$I$3:$M$9,4,FALSE)="","There are no more questions for this facility.",VLOOKUP(L74,Hidden!$I$3:$M$9,4,FALSE)))</f>
        <v/>
      </c>
      <c r="R74" s="53"/>
      <c r="S74" s="228" t="str">
        <f>IF(L74="","",IF(VLOOKUP(L74,Hidden!$I$3:$M$9,5,FALSE)="","There are no more questions for this facility.",VLOOKUP(L74,Hidden!$I$3:$M$9,5,FALSE)))</f>
        <v/>
      </c>
      <c r="T74" s="53"/>
      <c r="U74" s="228" t="str">
        <f t="shared" si="1"/>
        <v/>
      </c>
      <c r="V74" s="53"/>
      <c r="W74" s="261"/>
      <c r="X74" s="233" t="str">
        <f ca="1">IF($A74="","",IF(AND($U74="",$B$30=""),"",IF(EDATE($U74,24)&lt;TODAY(),Hidden!$A$74,(EDATE($U74,24)))))</f>
        <v/>
      </c>
      <c r="Y74" s="237"/>
    </row>
    <row r="75" spans="1:25" ht="57.75" customHeight="1" x14ac:dyDescent="0.25">
      <c r="A75" s="91"/>
      <c r="B75" s="52"/>
      <c r="C75" s="52"/>
      <c r="D75" s="81"/>
      <c r="E75" s="52"/>
      <c r="F75" s="52"/>
      <c r="G75" s="52"/>
      <c r="H75" s="52"/>
      <c r="I75" s="52"/>
      <c r="J75" s="52"/>
      <c r="K75" s="31" t="str">
        <f>IF(A75="","",IF(AND(I75="Yes",J75="No"),Hidden!$AR$2,IF(AND(I75="Yes",J75=""),Hidden!$AR$2,IF(AND(I75="No",J75="Yes"),Hidden!$AR$3, IF(AND(I75="",J75="Yes"),Hidden!$AR$3,IF(AND(I75="Yes",J75="Yes"),Hidden!$AR$4,""))))))</f>
        <v/>
      </c>
      <c r="L75" s="52"/>
      <c r="M75" s="228" t="str">
        <f>IF(L75="","",IF(VLOOKUP(L75,Hidden!$I$3:$M$9,2,FALSE)="","There are no more questions for this facility.",VLOOKUP(L75,Hidden!$I$3:$M$9,2,FALSE)))</f>
        <v/>
      </c>
      <c r="N75" s="53"/>
      <c r="O75" s="228" t="str">
        <f>IF(L75="","",IF(VLOOKUP(L75,Hidden!$I$3:$M$9,3,FALSE)="","There are no more questions for this facility.",VLOOKUP(L75,Hidden!$I$3:$M$9,3,FALSE)))</f>
        <v/>
      </c>
      <c r="P75" s="53"/>
      <c r="Q75" s="228" t="str">
        <f>IF(L75="","",IF(VLOOKUP(L75,Hidden!$I$3:$M$9,4,FALSE)="","There are no more questions for this facility.",VLOOKUP(L75,Hidden!$I$3:$M$9,4,FALSE)))</f>
        <v/>
      </c>
      <c r="R75" s="53"/>
      <c r="S75" s="228" t="str">
        <f>IF(L75="","",IF(VLOOKUP(L75,Hidden!$I$3:$M$9,5,FALSE)="","There are no more questions for this facility.",VLOOKUP(L75,Hidden!$I$3:$M$9,5,FALSE)))</f>
        <v/>
      </c>
      <c r="T75" s="53"/>
      <c r="U75" s="228" t="str">
        <f t="shared" si="1"/>
        <v/>
      </c>
      <c r="V75" s="53"/>
      <c r="W75" s="261"/>
      <c r="X75" s="233" t="str">
        <f ca="1">IF($A75="","",IF(AND($U75="",$B$30=""),"",IF(EDATE($U75,24)&lt;TODAY(),Hidden!$A$74,(EDATE($U75,24)))))</f>
        <v/>
      </c>
      <c r="Y75" s="237"/>
    </row>
    <row r="76" spans="1:25" ht="57.75" customHeight="1" x14ac:dyDescent="0.25">
      <c r="A76" s="91"/>
      <c r="B76" s="52"/>
      <c r="C76" s="52"/>
      <c r="D76" s="81"/>
      <c r="E76" s="52"/>
      <c r="F76" s="52"/>
      <c r="G76" s="52"/>
      <c r="H76" s="52"/>
      <c r="I76" s="52"/>
      <c r="J76" s="52"/>
      <c r="K76" s="31" t="str">
        <f>IF(A76="","",IF(AND(I76="Yes",J76="No"),Hidden!$AR$2,IF(AND(I76="Yes",J76=""),Hidden!$AR$2,IF(AND(I76="No",J76="Yes"),Hidden!$AR$3, IF(AND(I76="",J76="Yes"),Hidden!$AR$3,IF(AND(I76="Yes",J76="Yes"),Hidden!$AR$4,""))))))</f>
        <v/>
      </c>
      <c r="L76" s="52"/>
      <c r="M76" s="228" t="str">
        <f>IF(L76="","",IF(VLOOKUP(L76,Hidden!$I$3:$M$9,2,FALSE)="","There are no more questions for this facility.",VLOOKUP(L76,Hidden!$I$3:$M$9,2,FALSE)))</f>
        <v/>
      </c>
      <c r="N76" s="53"/>
      <c r="O76" s="228" t="str">
        <f>IF(L76="","",IF(VLOOKUP(L76,Hidden!$I$3:$M$9,3,FALSE)="","There are no more questions for this facility.",VLOOKUP(L76,Hidden!$I$3:$M$9,3,FALSE)))</f>
        <v/>
      </c>
      <c r="P76" s="53"/>
      <c r="Q76" s="228" t="str">
        <f>IF(L76="","",IF(VLOOKUP(L76,Hidden!$I$3:$M$9,4,FALSE)="","There are no more questions for this facility.",VLOOKUP(L76,Hidden!$I$3:$M$9,4,FALSE)))</f>
        <v/>
      </c>
      <c r="R76" s="53"/>
      <c r="S76" s="228" t="str">
        <f>IF(L76="","",IF(VLOOKUP(L76,Hidden!$I$3:$M$9,5,FALSE)="","There are no more questions for this facility.",VLOOKUP(L76,Hidden!$I$3:$M$9,5,FALSE)))</f>
        <v/>
      </c>
      <c r="T76" s="53"/>
      <c r="U76" s="228" t="str">
        <f t="shared" si="1"/>
        <v/>
      </c>
      <c r="V76" s="53"/>
      <c r="W76" s="261"/>
      <c r="X76" s="233" t="str">
        <f ca="1">IF($A76="","",IF(AND($U76="",$B$30=""),"",IF(EDATE($U76,24)&lt;TODAY(),Hidden!$A$74,(EDATE($U76,24)))))</f>
        <v/>
      </c>
      <c r="Y76" s="237"/>
    </row>
    <row r="77" spans="1:25" ht="57.75" customHeight="1" x14ac:dyDescent="0.25">
      <c r="A77" s="91"/>
      <c r="B77" s="52"/>
      <c r="C77" s="52"/>
      <c r="D77" s="81"/>
      <c r="E77" s="52"/>
      <c r="F77" s="52"/>
      <c r="G77" s="52"/>
      <c r="H77" s="52"/>
      <c r="I77" s="52"/>
      <c r="J77" s="52"/>
      <c r="K77" s="31" t="str">
        <f>IF(A77="","",IF(AND(I77="Yes",J77="No"),Hidden!$AR$2,IF(AND(I77="Yes",J77=""),Hidden!$AR$2,IF(AND(I77="No",J77="Yes"),Hidden!$AR$3, IF(AND(I77="",J77="Yes"),Hidden!$AR$3,IF(AND(I77="Yes",J77="Yes"),Hidden!$AR$4,""))))))</f>
        <v/>
      </c>
      <c r="L77" s="52"/>
      <c r="M77" s="228" t="str">
        <f>IF(L77="","",IF(VLOOKUP(L77,Hidden!$I$3:$M$9,2,FALSE)="","There are no more questions for this facility.",VLOOKUP(L77,Hidden!$I$3:$M$9,2,FALSE)))</f>
        <v/>
      </c>
      <c r="N77" s="53"/>
      <c r="O77" s="228" t="str">
        <f>IF(L77="","",IF(VLOOKUP(L77,Hidden!$I$3:$M$9,3,FALSE)="","There are no more questions for this facility.",VLOOKUP(L77,Hidden!$I$3:$M$9,3,FALSE)))</f>
        <v/>
      </c>
      <c r="P77" s="53"/>
      <c r="Q77" s="228" t="str">
        <f>IF(L77="","",IF(VLOOKUP(L77,Hidden!$I$3:$M$9,4,FALSE)="","There are no more questions for this facility.",VLOOKUP(L77,Hidden!$I$3:$M$9,4,FALSE)))</f>
        <v/>
      </c>
      <c r="R77" s="53"/>
      <c r="S77" s="228" t="str">
        <f>IF(L77="","",IF(VLOOKUP(L77,Hidden!$I$3:$M$9,5,FALSE)="","There are no more questions for this facility.",VLOOKUP(L77,Hidden!$I$3:$M$9,5,FALSE)))</f>
        <v/>
      </c>
      <c r="T77" s="53"/>
      <c r="U77" s="228" t="str">
        <f t="shared" si="1"/>
        <v/>
      </c>
      <c r="V77" s="53"/>
      <c r="W77" s="261"/>
      <c r="X77" s="233" t="str">
        <f ca="1">IF($A77="","",IF(AND($U77="",$B$30=""),"",IF(EDATE($U77,24)&lt;TODAY(),Hidden!$A$74,(EDATE($U77,24)))))</f>
        <v/>
      </c>
      <c r="Y77" s="237"/>
    </row>
    <row r="78" spans="1:25" ht="57.75" customHeight="1" x14ac:dyDescent="0.25">
      <c r="A78" s="91"/>
      <c r="B78" s="52"/>
      <c r="C78" s="52"/>
      <c r="D78" s="81"/>
      <c r="E78" s="52"/>
      <c r="F78" s="52"/>
      <c r="G78" s="52"/>
      <c r="H78" s="52"/>
      <c r="I78" s="52"/>
      <c r="J78" s="52"/>
      <c r="K78" s="31" t="str">
        <f>IF(A78="","",IF(AND(I78="Yes",J78="No"),Hidden!$AR$2,IF(AND(I78="Yes",J78=""),Hidden!$AR$2,IF(AND(I78="No",J78="Yes"),Hidden!$AR$3, IF(AND(I78="",J78="Yes"),Hidden!$AR$3,IF(AND(I78="Yes",J78="Yes"),Hidden!$AR$4,""))))))</f>
        <v/>
      </c>
      <c r="L78" s="52"/>
      <c r="M78" s="228" t="str">
        <f>IF(L78="","",IF(VLOOKUP(L78,Hidden!$I$3:$M$9,2,FALSE)="","There are no more questions for this facility.",VLOOKUP(L78,Hidden!$I$3:$M$9,2,FALSE)))</f>
        <v/>
      </c>
      <c r="N78" s="53"/>
      <c r="O78" s="228" t="str">
        <f>IF(L78="","",IF(VLOOKUP(L78,Hidden!$I$3:$M$9,3,FALSE)="","There are no more questions for this facility.",VLOOKUP(L78,Hidden!$I$3:$M$9,3,FALSE)))</f>
        <v/>
      </c>
      <c r="P78" s="53"/>
      <c r="Q78" s="228" t="str">
        <f>IF(L78="","",IF(VLOOKUP(L78,Hidden!$I$3:$M$9,4,FALSE)="","There are no more questions for this facility.",VLOOKUP(L78,Hidden!$I$3:$M$9,4,FALSE)))</f>
        <v/>
      </c>
      <c r="R78" s="53"/>
      <c r="S78" s="228" t="str">
        <f>IF(L78="","",IF(VLOOKUP(L78,Hidden!$I$3:$M$9,5,FALSE)="","There are no more questions for this facility.",VLOOKUP(L78,Hidden!$I$3:$M$9,5,FALSE)))</f>
        <v/>
      </c>
      <c r="T78" s="53"/>
      <c r="U78" s="228" t="str">
        <f t="shared" si="1"/>
        <v/>
      </c>
      <c r="V78" s="53"/>
      <c r="W78" s="261"/>
      <c r="X78" s="233" t="str">
        <f ca="1">IF($A78="","",IF(AND($U78="",$B$30=""),"",IF(EDATE($U78,24)&lt;TODAY(),Hidden!$A$74,(EDATE($U78,24)))))</f>
        <v/>
      </c>
      <c r="Y78" s="237"/>
    </row>
    <row r="79" spans="1:25" ht="57.75" customHeight="1" x14ac:dyDescent="0.25">
      <c r="A79" s="91"/>
      <c r="B79" s="52"/>
      <c r="C79" s="52"/>
      <c r="D79" s="81"/>
      <c r="E79" s="52"/>
      <c r="F79" s="52"/>
      <c r="G79" s="52"/>
      <c r="H79" s="52"/>
      <c r="I79" s="52"/>
      <c r="J79" s="52"/>
      <c r="K79" s="31" t="str">
        <f>IF(A79="","",IF(AND(I79="Yes",J79="No"),Hidden!$AR$2,IF(AND(I79="Yes",J79=""),Hidden!$AR$2,IF(AND(I79="No",J79="Yes"),Hidden!$AR$3, IF(AND(I79="",J79="Yes"),Hidden!$AR$3,IF(AND(I79="Yes",J79="Yes"),Hidden!$AR$4,""))))))</f>
        <v/>
      </c>
      <c r="L79" s="52"/>
      <c r="M79" s="228" t="str">
        <f>IF(L79="","",IF(VLOOKUP(L79,Hidden!$I$3:$M$9,2,FALSE)="","There are no more questions for this facility.",VLOOKUP(L79,Hidden!$I$3:$M$9,2,FALSE)))</f>
        <v/>
      </c>
      <c r="N79" s="53"/>
      <c r="O79" s="228" t="str">
        <f>IF(L79="","",IF(VLOOKUP(L79,Hidden!$I$3:$M$9,3,FALSE)="","There are no more questions for this facility.",VLOOKUP(L79,Hidden!$I$3:$M$9,3,FALSE)))</f>
        <v/>
      </c>
      <c r="P79" s="53"/>
      <c r="Q79" s="228" t="str">
        <f>IF(L79="","",IF(VLOOKUP(L79,Hidden!$I$3:$M$9,4,FALSE)="","There are no more questions for this facility.",VLOOKUP(L79,Hidden!$I$3:$M$9,4,FALSE)))</f>
        <v/>
      </c>
      <c r="R79" s="53"/>
      <c r="S79" s="228" t="str">
        <f>IF(L79="","",IF(VLOOKUP(L79,Hidden!$I$3:$M$9,5,FALSE)="","There are no more questions for this facility.",VLOOKUP(L79,Hidden!$I$3:$M$9,5,FALSE)))</f>
        <v/>
      </c>
      <c r="T79" s="53"/>
      <c r="U79" s="228" t="str">
        <f t="shared" si="1"/>
        <v/>
      </c>
      <c r="V79" s="53"/>
      <c r="W79" s="261"/>
      <c r="X79" s="233" t="str">
        <f ca="1">IF($A79="","",IF(AND($U79="",$B$30=""),"",IF(EDATE($U79,24)&lt;TODAY(),Hidden!$A$74,(EDATE($U79,24)))))</f>
        <v/>
      </c>
      <c r="Y79" s="237"/>
    </row>
    <row r="80" spans="1:25" ht="57.75" customHeight="1" x14ac:dyDescent="0.25">
      <c r="A80" s="91"/>
      <c r="B80" s="52"/>
      <c r="C80" s="52"/>
      <c r="D80" s="81"/>
      <c r="E80" s="52"/>
      <c r="F80" s="52"/>
      <c r="G80" s="52"/>
      <c r="H80" s="52"/>
      <c r="I80" s="52"/>
      <c r="J80" s="52"/>
      <c r="K80" s="31" t="str">
        <f>IF(A80="","",IF(AND(I80="Yes",J80="No"),Hidden!$AR$2,IF(AND(I80="Yes",J80=""),Hidden!$AR$2,IF(AND(I80="No",J80="Yes"),Hidden!$AR$3, IF(AND(I80="",J80="Yes"),Hidden!$AR$3,IF(AND(I80="Yes",J80="Yes"),Hidden!$AR$4,""))))))</f>
        <v/>
      </c>
      <c r="L80" s="52"/>
      <c r="M80" s="228" t="str">
        <f>IF(L80="","",IF(VLOOKUP(L80,Hidden!$I$3:$M$9,2,FALSE)="","There are no more questions for this facility.",VLOOKUP(L80,Hidden!$I$3:$M$9,2,FALSE)))</f>
        <v/>
      </c>
      <c r="N80" s="53"/>
      <c r="O80" s="228" t="str">
        <f>IF(L80="","",IF(VLOOKUP(L80,Hidden!$I$3:$M$9,3,FALSE)="","There are no more questions for this facility.",VLOOKUP(L80,Hidden!$I$3:$M$9,3,FALSE)))</f>
        <v/>
      </c>
      <c r="P80" s="53"/>
      <c r="Q80" s="228" t="str">
        <f>IF(L80="","",IF(VLOOKUP(L80,Hidden!$I$3:$M$9,4,FALSE)="","There are no more questions for this facility.",VLOOKUP(L80,Hidden!$I$3:$M$9,4,FALSE)))</f>
        <v/>
      </c>
      <c r="R80" s="53"/>
      <c r="S80" s="228" t="str">
        <f>IF(L80="","",IF(VLOOKUP(L80,Hidden!$I$3:$M$9,5,FALSE)="","There are no more questions for this facility.",VLOOKUP(L80,Hidden!$I$3:$M$9,5,FALSE)))</f>
        <v/>
      </c>
      <c r="T80" s="53"/>
      <c r="U80" s="228" t="str">
        <f t="shared" si="1"/>
        <v/>
      </c>
      <c r="V80" s="53"/>
      <c r="W80" s="261"/>
      <c r="X80" s="233" t="str">
        <f ca="1">IF($A80="","",IF(AND($U80="",$B$30=""),"",IF(EDATE($U80,24)&lt;TODAY(),Hidden!$A$74,(EDATE($U80,24)))))</f>
        <v/>
      </c>
      <c r="Y80" s="237"/>
    </row>
    <row r="81" spans="1:25" ht="57.75" customHeight="1" x14ac:dyDescent="0.25">
      <c r="A81" s="91"/>
      <c r="B81" s="52"/>
      <c r="C81" s="52"/>
      <c r="D81" s="81"/>
      <c r="E81" s="52"/>
      <c r="F81" s="52"/>
      <c r="G81" s="52"/>
      <c r="H81" s="52"/>
      <c r="I81" s="52"/>
      <c r="J81" s="52"/>
      <c r="K81" s="31" t="str">
        <f>IF(A81="","",IF(AND(I81="Yes",J81="No"),Hidden!$AR$2,IF(AND(I81="Yes",J81=""),Hidden!$AR$2,IF(AND(I81="No",J81="Yes"),Hidden!$AR$3, IF(AND(I81="",J81="Yes"),Hidden!$AR$3,IF(AND(I81="Yes",J81="Yes"),Hidden!$AR$4,""))))))</f>
        <v/>
      </c>
      <c r="L81" s="52"/>
      <c r="M81" s="228" t="str">
        <f>IF(L81="","",IF(VLOOKUP(L81,Hidden!$I$3:$M$9,2,FALSE)="","There are no more questions for this facility.",VLOOKUP(L81,Hidden!$I$3:$M$9,2,FALSE)))</f>
        <v/>
      </c>
      <c r="N81" s="53"/>
      <c r="O81" s="228" t="str">
        <f>IF(L81="","",IF(VLOOKUP(L81,Hidden!$I$3:$M$9,3,FALSE)="","There are no more questions for this facility.",VLOOKUP(L81,Hidden!$I$3:$M$9,3,FALSE)))</f>
        <v/>
      </c>
      <c r="P81" s="53"/>
      <c r="Q81" s="228" t="str">
        <f>IF(L81="","",IF(VLOOKUP(L81,Hidden!$I$3:$M$9,4,FALSE)="","There are no more questions for this facility.",VLOOKUP(L81,Hidden!$I$3:$M$9,4,FALSE)))</f>
        <v/>
      </c>
      <c r="R81" s="53"/>
      <c r="S81" s="228" t="str">
        <f>IF(L81="","",IF(VLOOKUP(L81,Hidden!$I$3:$M$9,5,FALSE)="","There are no more questions for this facility.",VLOOKUP(L81,Hidden!$I$3:$M$9,5,FALSE)))</f>
        <v/>
      </c>
      <c r="T81" s="53"/>
      <c r="U81" s="228" t="str">
        <f t="shared" si="1"/>
        <v/>
      </c>
      <c r="V81" s="53"/>
      <c r="W81" s="261"/>
      <c r="X81" s="233" t="str">
        <f ca="1">IF($A81="","",IF(AND($U81="",$B$30=""),"",IF(EDATE($U81,24)&lt;TODAY(),Hidden!$A$74,(EDATE($U81,24)))))</f>
        <v/>
      </c>
      <c r="Y81" s="237"/>
    </row>
    <row r="82" spans="1:25" ht="57.75" customHeight="1" x14ac:dyDescent="0.25">
      <c r="A82" s="91"/>
      <c r="B82" s="52"/>
      <c r="C82" s="52"/>
      <c r="D82" s="81"/>
      <c r="E82" s="52"/>
      <c r="F82" s="52"/>
      <c r="G82" s="52"/>
      <c r="H82" s="52"/>
      <c r="I82" s="52"/>
      <c r="J82" s="52"/>
      <c r="K82" s="31" t="str">
        <f>IF(A82="","",IF(AND(I82="Yes",J82="No"),Hidden!$AR$2,IF(AND(I82="Yes",J82=""),Hidden!$AR$2,IF(AND(I82="No",J82="Yes"),Hidden!$AR$3, IF(AND(I82="",J82="Yes"),Hidden!$AR$3,IF(AND(I82="Yes",J82="Yes"),Hidden!$AR$4,""))))))</f>
        <v/>
      </c>
      <c r="L82" s="52"/>
      <c r="M82" s="228" t="str">
        <f>IF(L82="","",IF(VLOOKUP(L82,Hidden!$I$3:$M$9,2,FALSE)="","There are no more questions for this facility.",VLOOKUP(L82,Hidden!$I$3:$M$9,2,FALSE)))</f>
        <v/>
      </c>
      <c r="N82" s="53"/>
      <c r="O82" s="228" t="str">
        <f>IF(L82="","",IF(VLOOKUP(L82,Hidden!$I$3:$M$9,3,FALSE)="","There are no more questions for this facility.",VLOOKUP(L82,Hidden!$I$3:$M$9,3,FALSE)))</f>
        <v/>
      </c>
      <c r="P82" s="53"/>
      <c r="Q82" s="228" t="str">
        <f>IF(L82="","",IF(VLOOKUP(L82,Hidden!$I$3:$M$9,4,FALSE)="","There are no more questions for this facility.",VLOOKUP(L82,Hidden!$I$3:$M$9,4,FALSE)))</f>
        <v/>
      </c>
      <c r="R82" s="53"/>
      <c r="S82" s="228" t="str">
        <f>IF(L82="","",IF(VLOOKUP(L82,Hidden!$I$3:$M$9,5,FALSE)="","There are no more questions for this facility.",VLOOKUP(L82,Hidden!$I$3:$M$9,5,FALSE)))</f>
        <v/>
      </c>
      <c r="T82" s="53"/>
      <c r="U82" s="228" t="str">
        <f t="shared" si="1"/>
        <v/>
      </c>
      <c r="V82" s="53"/>
      <c r="W82" s="261"/>
      <c r="X82" s="233" t="str">
        <f ca="1">IF($A82="","",IF(AND($U82="",$B$30=""),"",IF(EDATE($U82,24)&lt;TODAY(),Hidden!$A$74,(EDATE($U82,24)))))</f>
        <v/>
      </c>
      <c r="Y82" s="237"/>
    </row>
    <row r="83" spans="1:25" ht="57.75" customHeight="1" thickBot="1" x14ac:dyDescent="0.3">
      <c r="A83" s="92"/>
      <c r="B83" s="55"/>
      <c r="C83" s="55"/>
      <c r="D83" s="82"/>
      <c r="E83" s="55"/>
      <c r="F83" s="55"/>
      <c r="G83" s="55"/>
      <c r="H83" s="55"/>
      <c r="I83" s="55"/>
      <c r="J83" s="55"/>
      <c r="K83" s="32" t="str">
        <f>IF(A83="","",IF(AND(I83="Yes",J83="No"),Hidden!$AR$2,IF(AND(I83="Yes",J83=""),Hidden!$AR$2,IF(AND(I83="No",J83="Yes"),Hidden!$AR$3, IF(AND(I83="",J83="Yes"),Hidden!$AR$3,IF(AND(I83="Yes",J83="Yes"),Hidden!$AR$4,""))))))</f>
        <v/>
      </c>
      <c r="L83" s="55"/>
      <c r="M83" s="229" t="str">
        <f>IF(L83="","",IF(VLOOKUP(L83,Hidden!$I$3:$M$9,2,FALSE)="","There are no more questions for this facility.",VLOOKUP(L83,Hidden!$I$3:$M$9,2,FALSE)))</f>
        <v/>
      </c>
      <c r="N83" s="56"/>
      <c r="O83" s="229" t="str">
        <f>IF(L83="","",IF(VLOOKUP(L83,Hidden!$I$3:$M$9,3,FALSE)="","There are no more questions for this facility.",VLOOKUP(L83,Hidden!$I$3:$M$9,3,FALSE)))</f>
        <v/>
      </c>
      <c r="P83" s="56"/>
      <c r="Q83" s="229" t="str">
        <f>IF(L83="","",IF(VLOOKUP(L83,Hidden!$I$3:$M$9,4,FALSE)="","There are no more questions for this facility.",VLOOKUP(L83,Hidden!$I$3:$M$9,4,FALSE)))</f>
        <v/>
      </c>
      <c r="R83" s="56"/>
      <c r="S83" s="229" t="str">
        <f>IF(L83="","",IF(VLOOKUP(L83,Hidden!$I$3:$M$9,5,FALSE)="","There are no more questions for this facility.",VLOOKUP(L83,Hidden!$I$3:$M$9,5,FALSE)))</f>
        <v/>
      </c>
      <c r="T83" s="56"/>
      <c r="U83" s="229" t="str">
        <f t="shared" si="1"/>
        <v/>
      </c>
      <c r="V83" s="56"/>
      <c r="W83" s="262"/>
      <c r="X83" s="234" t="str">
        <f ca="1">IF($A83="","",IF(AND($U83="",$B$30=""),"",IF(EDATE($U83,24)&lt;TODAY(),Hidden!$A$74,(EDATE($U83,24)))))</f>
        <v/>
      </c>
      <c r="Y83" s="237"/>
    </row>
    <row r="84" spans="1:25" ht="18" customHeight="1" thickBot="1" x14ac:dyDescent="0.3">
      <c r="A84" s="403" t="s">
        <v>1022</v>
      </c>
      <c r="B84" s="404"/>
      <c r="C84" s="404"/>
      <c r="D84" s="404"/>
      <c r="E84" s="404"/>
      <c r="F84" s="404"/>
      <c r="G84" s="404"/>
      <c r="H84" s="404"/>
      <c r="I84" s="404"/>
      <c r="J84" s="404"/>
      <c r="K84" s="404"/>
      <c r="L84" s="404"/>
      <c r="M84" s="404"/>
      <c r="N84" s="404"/>
      <c r="O84" s="404"/>
      <c r="P84" s="404"/>
      <c r="Q84" s="404"/>
      <c r="R84" s="404"/>
      <c r="S84" s="404"/>
      <c r="T84" s="404"/>
      <c r="U84" s="404"/>
      <c r="V84" s="404"/>
      <c r="W84" s="404"/>
      <c r="X84" s="405"/>
      <c r="Y84" s="254"/>
    </row>
    <row r="85" spans="1:25" ht="12" hidden="1" customHeight="1" x14ac:dyDescent="0.25">
      <c r="A85" s="398" t="str">
        <f>Hidden!$B$73</f>
        <v xml:space="preserve">This cell is intentionally left blank. </v>
      </c>
      <c r="B85" s="398"/>
      <c r="C85" s="398"/>
      <c r="D85" s="398"/>
      <c r="E85" s="398"/>
      <c r="F85" s="398"/>
      <c r="G85" s="398"/>
      <c r="H85" s="398"/>
      <c r="I85" s="398"/>
      <c r="J85" s="398"/>
      <c r="K85" s="398"/>
      <c r="L85" s="398"/>
      <c r="M85" s="398"/>
      <c r="N85" s="398"/>
      <c r="O85" s="398"/>
      <c r="P85" s="398"/>
      <c r="Q85" s="398"/>
      <c r="R85" s="398"/>
      <c r="S85" s="398"/>
      <c r="T85" s="398"/>
      <c r="U85" s="398"/>
      <c r="V85" s="398"/>
      <c r="W85" s="398"/>
      <c r="X85" s="398"/>
      <c r="Y85" s="158" t="s">
        <v>1033</v>
      </c>
    </row>
  </sheetData>
  <sheetProtection algorithmName="SHA-512" hashValue="MfSHi1VJGuXQXZHsacsz38anlwD8owfARRBJEkFGi68do1Yyk4l8ltVvMNhbKQChm+yn88JasjX5xhbyhkOC7Q==" saltValue="81Tglubgw+WxzBHxaXH2NA==" spinCount="100000" sheet="1" objects="1" scenarios="1" formatColumns="0" formatRows="0" autoFilter="0"/>
  <mergeCells count="53">
    <mergeCell ref="A85:X85"/>
    <mergeCell ref="A23:J23"/>
    <mergeCell ref="A9:J9"/>
    <mergeCell ref="A84:X84"/>
    <mergeCell ref="C25:X25"/>
    <mergeCell ref="K23:X23"/>
    <mergeCell ref="K18:X18"/>
    <mergeCell ref="K19:X19"/>
    <mergeCell ref="K20:X20"/>
    <mergeCell ref="K21:X21"/>
    <mergeCell ref="K22:X22"/>
    <mergeCell ref="C26:X26"/>
    <mergeCell ref="C27:X27"/>
    <mergeCell ref="C31:X31"/>
    <mergeCell ref="C28:X28"/>
    <mergeCell ref="C30:X30"/>
    <mergeCell ref="A1:X1"/>
    <mergeCell ref="A2:X2"/>
    <mergeCell ref="A25:B25"/>
    <mergeCell ref="A14:J14"/>
    <mergeCell ref="A15:J15"/>
    <mergeCell ref="A16:J16"/>
    <mergeCell ref="A17:J17"/>
    <mergeCell ref="A18:J18"/>
    <mergeCell ref="A19:J19"/>
    <mergeCell ref="A20:J20"/>
    <mergeCell ref="K9:X9"/>
    <mergeCell ref="K10:X10"/>
    <mergeCell ref="K11:X11"/>
    <mergeCell ref="K12:X12"/>
    <mergeCell ref="K14:X14"/>
    <mergeCell ref="K13:X13"/>
    <mergeCell ref="A3:X3"/>
    <mergeCell ref="A5:J5"/>
    <mergeCell ref="A6:J6"/>
    <mergeCell ref="A8:J8"/>
    <mergeCell ref="A7:J7"/>
    <mergeCell ref="A4:X4"/>
    <mergeCell ref="K5:X5"/>
    <mergeCell ref="K6:X6"/>
    <mergeCell ref="K7:X7"/>
    <mergeCell ref="K8:X8"/>
    <mergeCell ref="A10:J10"/>
    <mergeCell ref="A11:J11"/>
    <mergeCell ref="A12:J12"/>
    <mergeCell ref="A13:J13"/>
    <mergeCell ref="K15:X15"/>
    <mergeCell ref="A21:J21"/>
    <mergeCell ref="A22:J22"/>
    <mergeCell ref="A24:X24"/>
    <mergeCell ref="A27:B27"/>
    <mergeCell ref="K16:X16"/>
    <mergeCell ref="K17:X17"/>
  </mergeCells>
  <phoneticPr fontId="12" type="noConversion"/>
  <conditionalFormatting sqref="A31:B31">
    <cfRule type="expression" dxfId="40" priority="10">
      <formula>$B$30=""</formula>
    </cfRule>
  </conditionalFormatting>
  <conditionalFormatting sqref="D34:D83">
    <cfRule type="cellIs" dxfId="36" priority="13" operator="notEqual">
      <formula>"Other"</formula>
    </cfRule>
  </conditionalFormatting>
  <conditionalFormatting sqref="I34:I83">
    <cfRule type="expression" dxfId="32" priority="73">
      <formula>OR($B$26="",$B$26="HECT")</formula>
    </cfRule>
  </conditionalFormatting>
  <conditionalFormatting sqref="J34:J83">
    <cfRule type="expression" dxfId="31" priority="74">
      <formula>OR($B$26="",$B$26="MECT")</formula>
    </cfRule>
  </conditionalFormatting>
  <conditionalFormatting sqref="K34:K83">
    <cfRule type="cellIs" dxfId="30" priority="140" operator="equal">
      <formula>""</formula>
    </cfRule>
  </conditionalFormatting>
  <conditionalFormatting sqref="M34:T83">
    <cfRule type="expression" dxfId="29" priority="142">
      <formula>$B$31="Yes"</formula>
    </cfRule>
  </conditionalFormatting>
  <conditionalFormatting sqref="P34:T83">
    <cfRule type="expression" dxfId="28" priority="191">
      <formula>$O34:$O83="There are no more questions for this facility."</formula>
    </cfRule>
  </conditionalFormatting>
  <conditionalFormatting sqref="R34:T83">
    <cfRule type="expression" dxfId="27" priority="201">
      <formula>$Q34:$Q83="There are no more questions for this facility."</formula>
    </cfRule>
  </conditionalFormatting>
  <conditionalFormatting sqref="T34:T83">
    <cfRule type="expression" dxfId="26" priority="202">
      <formula>$S34:$S83="There are no more questions for this facility."</formula>
    </cfRule>
  </conditionalFormatting>
  <conditionalFormatting sqref="W34:W83">
    <cfRule type="expression" dxfId="25" priority="205">
      <formula>V34:V83="No"</formula>
    </cfRule>
  </conditionalFormatting>
  <dataValidations count="13">
    <dataValidation type="textLength" operator="lessThanOrEqual" allowBlank="1" showErrorMessage="1" errorTitle="Text Limit" error="Text limit is 30 characters." promptTitle="EPN ID" prompt="This cell is yellow indicating that a response is required. Enter the EPN ID for your facilities. Enter one facility per row. Enter information for all of the facilities that are included in this application." sqref="B34:B83" xr:uid="{00427622-BDCD-4C9E-AAFF-353CF5627F79}">
      <formula1>30</formula1>
    </dataValidation>
    <dataValidation type="date" allowBlank="1" errorTitle="Date Format" error="Must be in mm/dd/yyyy format." promptTitle="Question 4 Response Date" prompt="If this cell is yellow, a response is required. Enter the appropriate date based on the question in the preceding column. If this date is not known, enter N/A." sqref="T34:T83" xr:uid="{FC24D4C6-01C4-466A-9696-6CFA86E7810C}">
      <formula1>36526</formula1>
      <formula2>402133</formula2>
    </dataValidation>
    <dataValidation type="date" allowBlank="1" showErrorMessage="1" errorTitle="Date Format" error="Must be in mm/dd/yyyy format." promptTitle="Last Date of Production to RRC" prompt="This cell will become yellow if an Oil &amp; Gas Production Site is being permanently shutdown. Input the last date that production was reported to the RRC of Texas. Otherwise, leave this cell blank." sqref="B28" xr:uid="{4752AC3A-826E-4733-ABE8-868A2C8455C5}">
      <formula1>36526</formula1>
      <formula2>402133</formula2>
    </dataValidation>
    <dataValidation type="date" allowBlank="1" showErrorMessage="1" errorTitle="Date Format" error="Must be in mm/dd/yyyy format." promptTitle="Well Plugging Date" prompt="This cell will become yellow if an Oil &amp; Gas Production Site is being permanently shutdown. Input the date the well was plugged. Otherwise, leave this cell blank._x000a__x000a_" sqref="B30" xr:uid="{853FD06F-66AD-4E13-8A37-A14A1CD092ED}">
      <formula1>36526</formula1>
      <formula2>402133</formula2>
    </dataValidation>
    <dataValidation type="textLength" operator="lessThanOrEqual" allowBlank="1" showErrorMessage="1" errorTitle="Text Limit" error="Text limit is 30 characters." promptTitle="FIN ID" prompt="This cell is yellow indicating that a response is required. Enter the FIN ID for your facilities. Enter one facility per row. Enter information for all of the facilities that are included in this application." sqref="A34:A83" xr:uid="{28CD78C3-407D-4463-9709-08AB8B43FD57}">
      <formula1>30</formula1>
    </dataValidation>
    <dataValidation type="textLength" operator="lessThanOrEqual" allowBlank="1" showErrorMessage="1" errorTitle="Text limit" error="Text limit is 200 characters." promptTitle="Other" prompt="This cell will become yellow and a response is required if the equipment type selected in the corresponding cell in column C was Other. If so, describe the equipment type (text limit is 200 characters). Otherwise, leave this cell blank." sqref="D34:D83" xr:uid="{079A9A21-8482-4DE0-AA6F-FE36FA1553FD}">
      <formula1>200</formula1>
    </dataValidation>
    <dataValidation type="date" allowBlank="1" errorTitle="Date Format" error="Must be in mm/dd/yyyy format." promptTitle="Question 1 Response Date" prompt="If this cell is yellow, a response is required. Enter the appropriate date based on the question in the preceding column. If this date is not known, enter N/A." sqref="N34:N83" xr:uid="{AB4E0FA1-4291-4C11-97D1-AA1DDBCC73D6}">
      <formula1>36526</formula1>
      <formula2>402133</formula2>
    </dataValidation>
    <dataValidation type="date" allowBlank="1" errorTitle="Date Format" error="Must be in mm/dd/yyyy format." promptTitle="Question 2 Response Date" prompt="If this cell is yellow, a response is required. Enter the appropriate date based on the question in the preceding column. If this date is not known, enter N/A." sqref="P34:P83" xr:uid="{7DBF8D3D-9737-4647-AD3F-1C597BA4F789}">
      <formula1>36526</formula1>
      <formula2>402133</formula2>
    </dataValidation>
    <dataValidation type="date" allowBlank="1" errorTitle="Date Format" error="Must be in M/dd/yyyy format." promptTitle="Question 3 Response Date" prompt="If this cell is yellow, a response is required. Enter the appropriate date based on the question in the preceding column. If this date is not known, enter N/A." sqref="R34:R83" xr:uid="{EE6A9E8C-AA57-4B6A-890B-8DE941667CFD}">
      <formula1>36526</formula1>
      <formula2>402133</formula2>
    </dataValidation>
    <dataValidation type="textLength"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Y6:Y23" xr:uid="{FFF5B362-E3E4-468F-B316-C842BD85CEA2}">
      <formula1>0</formula1>
      <formula2>300</formula2>
    </dataValidation>
    <dataValidation type="textLength" operator="lessThanOrEqual" allowBlank="1" showErrorMessage="1" errorTitle="Character Limit" error="Text limit is 200 characters." promptTitle="Reduction Date Issue" prompt="This cell will turn yellow if you select No for 'Do you agree that this is the reduction date for this facility?' in column V. Provide the reduction date you believe is appropriate and a justification. Text limit is 200 characters." sqref="W34:W83" xr:uid="{7AB70DEA-2465-4450-B225-45C8CBD32B8E}">
      <formula1>200</formula1>
    </dataValidation>
    <dataValidation operator="lessThanOrEqual" allowBlank="1" sqref="A84:X84" xr:uid="{3FED0F80-41CE-4AD6-BC39-85D5A4289A89}"/>
    <dataValidation operator="lessThanOrEqual"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Y24:Y84" xr:uid="{EBE41C63-B93E-4296-9487-67D63C80C428}"/>
  </dataValidations>
  <hyperlinks>
    <hyperlink ref="A23:H23" location="Cover!A1" tooltip="Cover Sheet Link. Click once to follow. Click and hold to select this cell." display="Click here to return to the Cover Sheet." xr:uid="{A80A6EBD-2B1C-497B-A71A-EB4C0CBB5C95}"/>
    <hyperlink ref="A84:X84" location="'Emission Supporting Documents'!A1" tooltip="Emission Supporting Documents Worksheet Link. Click once to follow. Click and hold to select this cell." display="Click here to go to the Emission Supporting Documents Worksheet." xr:uid="{5ED02A86-C958-49E7-A970-DED61EB2EECD}"/>
  </hyperlinks>
  <pageMargins left="0.25" right="0.25" top="0.75" bottom="0.75" header="0.3" footer="0.3"/>
  <pageSetup scale="17" orientation="portrait" r:id="rId1"/>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extLst>
    <ext xmlns:x14="http://schemas.microsoft.com/office/spreadsheetml/2009/9/main" uri="{78C0D931-6437-407d-A8EE-F0AAD7539E65}">
      <x14:conditionalFormattings>
        <x14:conditionalFormatting xmlns:xm="http://schemas.microsoft.com/office/excel/2006/main">
          <x14:cfRule type="expression" priority="6" id="{FC835093-CF2A-4FCE-A4F5-9B29377612CF}">
            <xm:f>OR(General!$B$17&lt;&gt;Hidden!$D$2,General!$B$58&lt;&gt;"Yes")</xm:f>
            <x14:dxf>
              <font>
                <color theme="0" tint="-0.499984740745262"/>
              </font>
              <fill>
                <patternFill>
                  <bgColor theme="0" tint="-0.499984740745262"/>
                </patternFill>
              </fill>
              <border>
                <left/>
                <right/>
                <top/>
                <bottom/>
                <vertical/>
                <horizontal/>
              </border>
            </x14:dxf>
          </x14:cfRule>
          <xm:sqref>A25:B26</xm:sqref>
        </x14:conditionalFormatting>
        <x14:conditionalFormatting xmlns:xm="http://schemas.microsoft.com/office/excel/2006/main">
          <x14:cfRule type="expression" priority="208" id="{1FC4A57E-DECC-4D6B-AB55-9A3330CD2B35}">
            <xm:f>OR(General!$B$37&lt;&gt;Hidden!$F$5,General!$B$13&lt;&gt;Hidden!$P$12)</xm:f>
            <x14:dxf>
              <font>
                <color theme="0" tint="-0.499984740745262"/>
              </font>
              <fill>
                <patternFill>
                  <bgColor theme="0" tint="-0.499984740745262"/>
                </patternFill>
              </fill>
              <border>
                <left/>
                <right/>
                <top/>
                <bottom/>
                <vertical/>
                <horizontal/>
              </border>
            </x14:dxf>
          </x14:cfRule>
          <xm:sqref>A27:B30</xm:sqref>
        </x14:conditionalFormatting>
        <x14:conditionalFormatting xmlns:xm="http://schemas.microsoft.com/office/excel/2006/main">
          <x14:cfRule type="expression" priority="1" id="{B22667EC-C721-4874-8CAF-D330B0BC4402}">
            <xm:f>General!$B$37=""</xm:f>
            <x14:dxf>
              <font>
                <color theme="0" tint="-0.499984740745262"/>
              </font>
              <fill>
                <patternFill>
                  <bgColor theme="0" tint="-0.499984740745262"/>
                </patternFill>
              </fill>
              <border>
                <left/>
                <right/>
                <top/>
                <bottom/>
                <vertical/>
                <horizontal/>
              </border>
            </x14:dxf>
          </x14:cfRule>
          <xm:sqref>A8:J8</xm:sqref>
        </x14:conditionalFormatting>
        <x14:conditionalFormatting xmlns:xm="http://schemas.microsoft.com/office/excel/2006/main">
          <x14:cfRule type="expression" priority="4" id="{637FF35F-793D-4E3C-8BD6-D445D8CCFE49}">
            <xm:f>General!$B$42=""</xm:f>
            <x14:dxf>
              <font>
                <color theme="0" tint="-0.499984740745262"/>
              </font>
              <fill>
                <patternFill>
                  <bgColor theme="0" tint="-0.499984740745262"/>
                </patternFill>
              </fill>
              <border>
                <left/>
                <right/>
                <top/>
                <bottom/>
                <vertical/>
                <horizontal/>
              </border>
            </x14:dxf>
          </x14:cfRule>
          <xm:sqref>A9:J10</xm:sqref>
        </x14:conditionalFormatting>
        <x14:conditionalFormatting xmlns:xm="http://schemas.microsoft.com/office/excel/2006/main">
          <x14:cfRule type="expression" priority="12" id="{67C9B704-EE1F-465A-9638-7C647CBA2BAD}">
            <xm:f>$C34:$C83=Hidden!$R$38</xm:f>
            <x14:dxf>
              <font>
                <color auto="1"/>
              </font>
              <fill>
                <patternFill>
                  <bgColor theme="7" tint="0.79998168889431442"/>
                </patternFill>
              </fill>
              <border>
                <left style="thin">
                  <color auto="1"/>
                </left>
                <right style="thin">
                  <color auto="1"/>
                </right>
                <top style="thin">
                  <color auto="1"/>
                </top>
                <bottom style="thin">
                  <color auto="1"/>
                </bottom>
                <vertical/>
                <horizontal/>
              </border>
            </x14:dxf>
          </x14:cfRule>
          <xm:sqref>D34:D83</xm:sqref>
        </x14:conditionalFormatting>
        <x14:conditionalFormatting xmlns:xm="http://schemas.microsoft.com/office/excel/2006/main">
          <x14:cfRule type="expression" priority="70" id="{142AE474-71DE-4B7A-8322-AC2CE91C573C}">
            <xm:f>AND(General!$B$17&lt;&gt;Hidden!$D$2,General!$B$17&lt;&gt;Hidden!$D$3,General!$B$17&lt;&gt;Hidden!$D$4)</xm:f>
            <x14:dxf>
              <font>
                <color theme="0" tint="-0.499984740745262"/>
              </font>
              <fill>
                <patternFill>
                  <bgColor theme="0" tint="-0.499984740745262"/>
                </patternFill>
              </fill>
              <border>
                <left/>
                <right/>
                <top/>
                <bottom/>
                <vertical/>
                <horizontal/>
              </border>
            </x14:dxf>
          </x14:cfRule>
          <xm:sqref>E34:F83</xm:sqref>
        </x14:conditionalFormatting>
        <x14:conditionalFormatting xmlns:xm="http://schemas.microsoft.com/office/excel/2006/main">
          <x14:cfRule type="expression" priority="71" id="{D0D8C4E3-EE82-4013-B127-E303169F0DFE}">
            <xm:f>General!$B$17&lt;&gt;Hidden!$D$5</xm:f>
            <x14:dxf>
              <font>
                <color theme="0" tint="-0.499984740745262"/>
              </font>
              <fill>
                <patternFill>
                  <bgColor theme="0" tint="-0.499984740745262"/>
                </patternFill>
              </fill>
              <border>
                <left/>
                <right/>
                <top/>
                <bottom/>
              </border>
            </x14:dxf>
          </x14:cfRule>
          <xm:sqref>G34:G83</xm:sqref>
        </x14:conditionalFormatting>
        <x14:conditionalFormatting xmlns:xm="http://schemas.microsoft.com/office/excel/2006/main">
          <x14:cfRule type="expression" priority="72" id="{04ABC20F-C964-4D45-9C12-BDB2BDD24F45}">
            <xm:f>AND(General!$B$17&lt;&gt;Hidden!$D$6,General!$B$17&lt;&gt;Hidden!$D$7,General!$B$17&lt;&gt;Hidden!$D$8,General!$B$17&lt;&gt;Hidden!$D$9,General!$B$17&lt;&gt;Hidden!$D$10,General!$B$17&lt;&gt;Hidden!$D$11,General!$B$17&lt;&gt;Hidden!$D$12,General!$B$17&lt;&gt;Hidden!$D$13)</xm:f>
            <x14:dxf>
              <font>
                <color theme="0" tint="-0.499984740745262"/>
              </font>
              <fill>
                <patternFill>
                  <bgColor theme="0" tint="-0.499984740745262"/>
                </patternFill>
              </fill>
              <border>
                <left/>
                <right/>
                <top/>
                <bottom/>
                <vertical/>
                <horizontal/>
              </border>
            </x14:dxf>
          </x14:cfRule>
          <xm:sqref>H34:H83</xm:sqref>
        </x14:conditionalFormatting>
        <x14:conditionalFormatting xmlns:xm="http://schemas.microsoft.com/office/excel/2006/main">
          <x14:cfRule type="cellIs" priority="207" operator="equal" id="{22DE66F8-A592-4373-8D5E-368531638686}">
            <xm:f>Hidden!$A$74</xm:f>
            <x14:dxf>
              <fill>
                <patternFill>
                  <bgColor rgb="FFE6B8B7"/>
                </patternFill>
              </fill>
            </x14:dxf>
          </x14:cfRule>
          <xm:sqref>X34:X83</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ErrorMessage="1" promptTitle="Cap and Trade" prompt="This cell will turn yellow if the site is subject to the MECT and/or HECT Programs. Please select the appropriate Cap and Trade program(s) for this site from the drop-down list." xr:uid="{41C317D7-85BD-4016-8EDC-ED07E63B2089}">
          <x14:formula1>
            <xm:f>Hidden!$O$2:$O$4</xm:f>
          </x14:formula1>
          <xm:sqref>B26</xm:sqref>
        </x14:dataValidation>
        <x14:dataValidation type="list" allowBlank="1" showErrorMessage="1" promptTitle="Reduction Strategy" prompt="This cell is yellow indicating that a response is required. Select the appropriate reduction strategy from the drop-down list for this peice of equipment (facility)." xr:uid="{353BB3A9-06CD-4A6B-B1F1-0A2649FFFCC8}">
          <x14:formula1>
            <xm:f>Hidden!$H$3:$H$4</xm:f>
          </x14:formula1>
          <xm:sqref>L34:L83</xm:sqref>
        </x14:dataValidation>
        <x14:dataValidation type="list" allowBlank="1" showErrorMessage="1" promptTitle="Reduction Date Agreement" prompt="This cell is yellow indicating that a response is required. Select Yes or No from the drop-down list to indicate if you agree with the calculated reduction date for this facility." xr:uid="{E9F8514F-5D39-48D5-A823-C8464FBFF57F}">
          <x14:formula1>
            <xm:f>Hidden!$B$2:$B$3</xm:f>
          </x14:formula1>
          <xm:sqref>V34:V83</xm:sqref>
        </x14:dataValidation>
        <x14:dataValidation type="list" allowBlank="1" showErrorMessage="1" promptTitle="VOC ERCs requested?" prompt="This cell will turn yellow if the facility is located in a non-attainment area in which VOC ERCs can be generated. Select Yes or No from the drop-down list to answer whether VOC ERCs are being requested from this facility." xr:uid="{D52AE10D-83AC-43CC-8FB0-AF9844FF8AF2}">
          <x14:formula1>
            <xm:f>Hidden!$B$2:$B$3</xm:f>
          </x14:formula1>
          <xm:sqref>E34:E83</xm:sqref>
        </x14:dataValidation>
        <x14:dataValidation type="list" allowBlank="1" showErrorMessage="1" promptTitle="NOx ERCs requested?" prompt="This cell will turn yellow if the facility is located in a non-attainment area in which NOx ERCs can be generated. Select Yes or No from the drop-down list to answer whether NOx ERCs are being requested from this facility." xr:uid="{2F606343-4F59-4759-917A-ADF770D993BA}">
          <x14:formula1>
            <xm:f>Hidden!$B$2:$B$3</xm:f>
          </x14:formula1>
          <xm:sqref>F34:F83</xm:sqref>
        </x14:dataValidation>
        <x14:dataValidation type="list" allowBlank="1" showErrorMessage="1" promptTitle="PM10 ERCs requested?" prompt="This cell will turn yellow if the facility is located in a non-attainment area in which PM10 ERCs can be generated. Select Yes or No from the drop-down list to answer whether PM10 ERCs are being requested from this facility." xr:uid="{D9EBEA21-9E32-43D1-8D91-3A43468C9219}">
          <x14:formula1>
            <xm:f>Hidden!$B$2:$B$3</xm:f>
          </x14:formula1>
          <xm:sqref>G34:G83</xm:sqref>
        </x14:dataValidation>
        <x14:dataValidation type="list" allowBlank="1" showErrorMessage="1" promptTitle="SO2 ERCs requested?" prompt="This cell will turn yellow if the facility is located in a non-attainment area in which SO2 ERCs can be generated. Select Yes or No from the drop-down list to answer whether SO2 ERCs are being requested from this facility." xr:uid="{43542920-5B20-4E51-8579-C88DD8997243}">
          <x14:formula1>
            <xm:f>Hidden!$B$2:$B$3</xm:f>
          </x14:formula1>
          <xm:sqref>H34:H83</xm:sqref>
        </x14:dataValidation>
        <x14:dataValidation type="list" allowBlank="1" showErrorMessage="1" promptTitle="MECT Applicability" prompt="This cell will turn yellow if the site is subject to the MECT Program. Select Yes or No from the drop-down list to answer whether this piece of equipment (facility) is subject to the MECT program." xr:uid="{9CCB13CF-9D63-4EBD-A742-64233E988803}">
          <x14:formula1>
            <xm:f>Hidden!$B$2:$B$3</xm:f>
          </x14:formula1>
          <xm:sqref>I34:I83</xm:sqref>
        </x14:dataValidation>
        <x14:dataValidation type="list" allowBlank="1" showErrorMessage="1" promptTitle="HECT Applicability" prompt="This cell will turn yellow if the site is subject to the HECT Program. Select Yes or No from the drop-down list to answer whether this piece of equipment (facility) is subject to the HECT program." xr:uid="{B7C456F0-9DA5-4ABC-BF5D-5F35D40CA5BA}">
          <x14:formula1>
            <xm:f>Hidden!$B$2:$B$3</xm:f>
          </x14:formula1>
          <xm:sqref>J34:J83</xm:sqref>
        </x14:dataValidation>
        <x14:dataValidation type="list" allowBlank="1" showErrorMessage="1" promptTitle="Has the well(s) been plugged?" prompt="This cell will become yellow if an Oil &amp; Gas Production Site is being permanently shutdown. Select Yes or No from the drop-down list to answer whether the well(s) has been plugged?" xr:uid="{1CA0C78D-1FA5-4300-87B5-A8E526DEDCCE}">
          <x14:formula1>
            <xm:f>Hidden!$B$2:$B$3</xm:f>
          </x14:formula1>
          <xm:sqref>B29</xm:sqref>
        </x14:dataValidation>
        <x14:dataValidation type="list" allowBlank="1" showErrorMessage="1" promptTitle="Equipment Type" prompt="This cell is yellow indicating that a response is required. Select the Equipment type for the FIN/EPN from the drop-down list for your facility. Enter one facility per row. Enter information for all of the facilities that are included in this application." xr:uid="{E26EE7FD-F220-45E7-AEB3-418D5DAB37AB}">
          <x14:formula1>
            <xm:f>Hidden!$R$2:$R$52</xm:f>
          </x14:formula1>
          <xm:sqref>C34:C83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B287F-9038-407A-AEB5-EEAD70B95EE8}">
  <sheetPr codeName="Sheet3">
    <pageSetUpPr fitToPage="1"/>
  </sheetPr>
  <dimension ref="A1:X116"/>
  <sheetViews>
    <sheetView zoomScaleNormal="100" workbookViewId="0">
      <selection sqref="A1:U1"/>
    </sheetView>
  </sheetViews>
  <sheetFormatPr defaultColWidth="0" defaultRowHeight="0" customHeight="1" zeroHeight="1" x14ac:dyDescent="0.25"/>
  <cols>
    <col min="1" max="1" width="30.7109375" style="24" customWidth="1"/>
    <col min="2" max="2" width="20.7109375" style="24" customWidth="1"/>
    <col min="3" max="3" width="10.7109375" style="24" customWidth="1"/>
    <col min="4" max="4" width="55.7109375" style="24" customWidth="1"/>
    <col min="5" max="5" width="26.7109375" style="24" customWidth="1"/>
    <col min="6" max="6" width="55.7109375" style="24" customWidth="1"/>
    <col min="7" max="7" width="26.7109375" style="24" customWidth="1"/>
    <col min="8" max="8" width="55.7109375" style="24" customWidth="1"/>
    <col min="9" max="9" width="26.7109375" style="24" customWidth="1"/>
    <col min="10" max="10" width="55.7109375" style="24" customWidth="1"/>
    <col min="11" max="11" width="26.7109375" style="24" customWidth="1"/>
    <col min="12" max="12" width="55.7109375" style="24" customWidth="1"/>
    <col min="13" max="13" width="26.7109375" style="24" customWidth="1"/>
    <col min="14" max="14" width="55.7109375" style="24" customWidth="1"/>
    <col min="15" max="15" width="26.7109375" style="24" customWidth="1"/>
    <col min="16" max="16" width="55.7109375" style="24" customWidth="1"/>
    <col min="17" max="17" width="26.7109375" style="24" customWidth="1"/>
    <col min="18" max="18" width="55.7109375" style="24" customWidth="1"/>
    <col min="19" max="19" width="26.7109375" style="24" customWidth="1"/>
    <col min="20" max="20" width="55.7109375" style="24" customWidth="1"/>
    <col min="21" max="21" width="26.7109375" style="24" customWidth="1"/>
    <col min="22" max="22" width="64.85546875" style="24" customWidth="1"/>
    <col min="23" max="23" width="50.7109375" style="24" customWidth="1"/>
    <col min="24" max="24" width="5.5703125" style="24" hidden="1" customWidth="1"/>
    <col min="25" max="16384" width="5.7109375" style="24" hidden="1"/>
  </cols>
  <sheetData>
    <row r="1" spans="1:23" ht="12" customHeight="1" thickBot="1" x14ac:dyDescent="0.3">
      <c r="A1" s="429" t="s">
        <v>794</v>
      </c>
      <c r="B1" s="430"/>
      <c r="C1" s="430"/>
      <c r="D1" s="430"/>
      <c r="E1" s="430"/>
      <c r="F1" s="430"/>
      <c r="G1" s="430"/>
      <c r="H1" s="430"/>
      <c r="I1" s="430"/>
      <c r="J1" s="430"/>
      <c r="K1" s="430"/>
      <c r="L1" s="430"/>
      <c r="M1" s="430"/>
      <c r="N1" s="430"/>
      <c r="O1" s="430"/>
      <c r="P1" s="430"/>
      <c r="Q1" s="430"/>
      <c r="R1" s="430"/>
      <c r="S1" s="430"/>
      <c r="T1" s="430"/>
      <c r="U1" s="431"/>
      <c r="V1" s="212"/>
      <c r="W1" s="83" t="str">
        <f>Hidden!$B$73</f>
        <v xml:space="preserve">This cell is intentionally left blank. </v>
      </c>
    </row>
    <row r="2" spans="1:23" ht="18" customHeight="1" thickBot="1" x14ac:dyDescent="0.3">
      <c r="A2" s="294" t="str">
        <f>Hidden!A71</f>
        <v>ERC Generation General Workbook</v>
      </c>
      <c r="B2" s="432"/>
      <c r="C2" s="432"/>
      <c r="D2" s="432"/>
      <c r="E2" s="432"/>
      <c r="F2" s="432"/>
      <c r="G2" s="432"/>
      <c r="H2" s="432"/>
      <c r="I2" s="432"/>
      <c r="J2" s="432"/>
      <c r="K2" s="432"/>
      <c r="L2" s="432"/>
      <c r="M2" s="432"/>
      <c r="N2" s="432"/>
      <c r="O2" s="432"/>
      <c r="P2" s="432"/>
      <c r="Q2" s="432"/>
      <c r="R2" s="432"/>
      <c r="S2" s="432"/>
      <c r="T2" s="432"/>
      <c r="U2" s="432"/>
      <c r="V2" s="295"/>
      <c r="W2" s="94" t="str">
        <f>Hidden!$B$73</f>
        <v xml:space="preserve">This cell is intentionally left blank. </v>
      </c>
    </row>
    <row r="3" spans="1:23" ht="18" customHeight="1" thickBot="1" x14ac:dyDescent="0.3">
      <c r="A3" s="379" t="str">
        <f>Hidden!A72</f>
        <v>TCEQ - 20948 Version 2.0 - Rev. X/26</v>
      </c>
      <c r="B3" s="380"/>
      <c r="C3" s="380"/>
      <c r="D3" s="380"/>
      <c r="E3" s="380"/>
      <c r="F3" s="380"/>
      <c r="G3" s="380"/>
      <c r="H3" s="380"/>
      <c r="I3" s="380"/>
      <c r="J3" s="380"/>
      <c r="K3" s="380"/>
      <c r="L3" s="380"/>
      <c r="M3" s="380"/>
      <c r="N3" s="380"/>
      <c r="O3" s="380"/>
      <c r="P3" s="380"/>
      <c r="Q3" s="380"/>
      <c r="R3" s="380"/>
      <c r="S3" s="380"/>
      <c r="T3" s="380"/>
      <c r="U3" s="380"/>
      <c r="V3" s="381"/>
      <c r="W3" s="93" t="str">
        <f>Hidden!$B$73</f>
        <v xml:space="preserve">This cell is intentionally left blank. </v>
      </c>
    </row>
    <row r="4" spans="1:23" ht="18" customHeight="1" thickBot="1" x14ac:dyDescent="0.3">
      <c r="A4" s="421" t="s">
        <v>779</v>
      </c>
      <c r="B4" s="422"/>
      <c r="C4" s="422"/>
      <c r="D4" s="422"/>
      <c r="E4" s="422"/>
      <c r="F4" s="422"/>
      <c r="G4" s="422"/>
      <c r="H4" s="422"/>
      <c r="I4" s="422"/>
      <c r="J4" s="422"/>
      <c r="K4" s="422"/>
      <c r="L4" s="422"/>
      <c r="M4" s="422"/>
      <c r="N4" s="422"/>
      <c r="O4" s="422"/>
      <c r="P4" s="422"/>
      <c r="Q4" s="422"/>
      <c r="R4" s="422"/>
      <c r="S4" s="422"/>
      <c r="T4" s="422"/>
      <c r="U4" s="422"/>
      <c r="V4" s="423"/>
      <c r="W4" s="102" t="s">
        <v>426</v>
      </c>
    </row>
    <row r="5" spans="1:23" ht="46.5" customHeight="1" thickBot="1" x14ac:dyDescent="0.3">
      <c r="A5" s="434" t="s">
        <v>850</v>
      </c>
      <c r="B5" s="435"/>
      <c r="C5" s="435"/>
      <c r="D5" s="435"/>
      <c r="E5" s="435"/>
      <c r="F5" s="435"/>
      <c r="G5" s="424" t="str">
        <f>Hidden!$B$73</f>
        <v xml:space="preserve">This cell is intentionally left blank. </v>
      </c>
      <c r="H5" s="389"/>
      <c r="I5" s="389"/>
      <c r="J5" s="389"/>
      <c r="K5" s="389"/>
      <c r="L5" s="389"/>
      <c r="M5" s="389"/>
      <c r="N5" s="389"/>
      <c r="O5" s="389"/>
      <c r="P5" s="389"/>
      <c r="Q5" s="389"/>
      <c r="R5" s="389"/>
      <c r="S5" s="389"/>
      <c r="T5" s="389"/>
      <c r="U5" s="389"/>
      <c r="V5" s="390"/>
      <c r="W5" s="210" t="str">
        <f>Hidden!A75</f>
        <v>All comments added in this column by the applicant should be deleted prior to application submittal.</v>
      </c>
    </row>
    <row r="6" spans="1:23" ht="18" customHeight="1" thickBot="1" x14ac:dyDescent="0.3">
      <c r="A6" s="438" t="s">
        <v>485</v>
      </c>
      <c r="B6" s="439"/>
      <c r="C6" s="439"/>
      <c r="D6" s="439"/>
      <c r="E6" s="439"/>
      <c r="F6" s="439"/>
      <c r="G6" s="425" t="str">
        <f>Hidden!$B$73</f>
        <v xml:space="preserve">This cell is intentionally left blank. </v>
      </c>
      <c r="H6" s="426"/>
      <c r="I6" s="426"/>
      <c r="J6" s="426"/>
      <c r="K6" s="426"/>
      <c r="L6" s="426"/>
      <c r="M6" s="426"/>
      <c r="N6" s="426"/>
      <c r="O6" s="426"/>
      <c r="P6" s="426"/>
      <c r="Q6" s="426"/>
      <c r="R6" s="426"/>
      <c r="S6" s="426"/>
      <c r="T6" s="426"/>
      <c r="U6" s="426"/>
      <c r="V6" s="427"/>
      <c r="W6" s="95" t="str">
        <f>Hidden!$B$73</f>
        <v xml:space="preserve">This cell is intentionally left blank. </v>
      </c>
    </row>
    <row r="7" spans="1:23" ht="33" customHeight="1" thickBot="1" x14ac:dyDescent="0.3">
      <c r="A7" s="436" t="s">
        <v>784</v>
      </c>
      <c r="B7" s="437"/>
      <c r="C7" s="437"/>
      <c r="D7" s="437"/>
      <c r="E7" s="437"/>
      <c r="F7" s="437"/>
      <c r="G7" s="428" t="str">
        <f>Hidden!$B$73</f>
        <v xml:space="preserve">This cell is intentionally left blank. </v>
      </c>
      <c r="H7" s="372"/>
      <c r="I7" s="372"/>
      <c r="J7" s="372"/>
      <c r="K7" s="372"/>
      <c r="L7" s="372"/>
      <c r="M7" s="372"/>
      <c r="N7" s="372"/>
      <c r="O7" s="372"/>
      <c r="P7" s="372"/>
      <c r="Q7" s="372"/>
      <c r="R7" s="372"/>
      <c r="S7" s="372"/>
      <c r="T7" s="372"/>
      <c r="U7" s="372"/>
      <c r="V7" s="373"/>
      <c r="W7" s="95" t="str">
        <f>Hidden!$B$73</f>
        <v xml:space="preserve">This cell is intentionally left blank. </v>
      </c>
    </row>
    <row r="8" spans="1:23" ht="18" customHeight="1" thickBot="1" x14ac:dyDescent="0.3">
      <c r="A8" s="436" t="s">
        <v>986</v>
      </c>
      <c r="B8" s="437"/>
      <c r="C8" s="437"/>
      <c r="D8" s="437"/>
      <c r="E8" s="437"/>
      <c r="F8" s="437"/>
      <c r="G8" s="428" t="str">
        <f>Hidden!$B$73</f>
        <v xml:space="preserve">This cell is intentionally left blank. </v>
      </c>
      <c r="H8" s="372"/>
      <c r="I8" s="372"/>
      <c r="J8" s="372"/>
      <c r="K8" s="372"/>
      <c r="L8" s="372"/>
      <c r="M8" s="372"/>
      <c r="N8" s="372"/>
      <c r="O8" s="372"/>
      <c r="P8" s="372"/>
      <c r="Q8" s="372"/>
      <c r="R8" s="372"/>
      <c r="S8" s="372"/>
      <c r="T8" s="372"/>
      <c r="U8" s="372"/>
      <c r="V8" s="373"/>
      <c r="W8" s="95" t="str">
        <f>Hidden!$B$73</f>
        <v xml:space="preserve">This cell is intentionally left blank. </v>
      </c>
    </row>
    <row r="9" spans="1:23" ht="33" customHeight="1" thickBot="1" x14ac:dyDescent="0.3">
      <c r="A9" s="442" t="s">
        <v>1047</v>
      </c>
      <c r="B9" s="443"/>
      <c r="C9" s="443"/>
      <c r="D9" s="443"/>
      <c r="E9" s="443"/>
      <c r="F9" s="443"/>
      <c r="G9" s="428" t="str">
        <f>Hidden!$B$73</f>
        <v xml:space="preserve">This cell is intentionally left blank. </v>
      </c>
      <c r="H9" s="372"/>
      <c r="I9" s="372"/>
      <c r="J9" s="372"/>
      <c r="K9" s="372"/>
      <c r="L9" s="372"/>
      <c r="M9" s="372"/>
      <c r="N9" s="372"/>
      <c r="O9" s="372"/>
      <c r="P9" s="372"/>
      <c r="Q9" s="372"/>
      <c r="R9" s="372"/>
      <c r="S9" s="372"/>
      <c r="T9" s="372"/>
      <c r="U9" s="372"/>
      <c r="V9" s="373"/>
      <c r="W9" s="95" t="str">
        <f>Hidden!$B$73</f>
        <v xml:space="preserve">This cell is intentionally left blank. </v>
      </c>
    </row>
    <row r="10" spans="1:23" ht="18" customHeight="1" thickBot="1" x14ac:dyDescent="0.3">
      <c r="A10" s="436" t="s">
        <v>813</v>
      </c>
      <c r="B10" s="437"/>
      <c r="C10" s="437"/>
      <c r="D10" s="437"/>
      <c r="E10" s="437"/>
      <c r="F10" s="437"/>
      <c r="G10" s="428" t="str">
        <f>Hidden!$B$73</f>
        <v xml:space="preserve">This cell is intentionally left blank. </v>
      </c>
      <c r="H10" s="372"/>
      <c r="I10" s="372"/>
      <c r="J10" s="372"/>
      <c r="K10" s="372"/>
      <c r="L10" s="372"/>
      <c r="M10" s="372"/>
      <c r="N10" s="372"/>
      <c r="O10" s="372"/>
      <c r="P10" s="372"/>
      <c r="Q10" s="372"/>
      <c r="R10" s="372"/>
      <c r="S10" s="372"/>
      <c r="T10" s="372"/>
      <c r="U10" s="372"/>
      <c r="V10" s="373"/>
      <c r="W10" s="95" t="str">
        <f>Hidden!$B$73</f>
        <v xml:space="preserve">This cell is intentionally left blank. </v>
      </c>
    </row>
    <row r="11" spans="1:23" ht="33" customHeight="1" thickBot="1" x14ac:dyDescent="0.3">
      <c r="A11" s="436" t="s">
        <v>1064</v>
      </c>
      <c r="B11" s="437"/>
      <c r="C11" s="437"/>
      <c r="D11" s="437"/>
      <c r="E11" s="437"/>
      <c r="F11" s="437"/>
      <c r="G11" s="428"/>
      <c r="H11" s="372"/>
      <c r="I11" s="372"/>
      <c r="J11" s="372"/>
      <c r="K11" s="372"/>
      <c r="L11" s="372"/>
      <c r="M11" s="372"/>
      <c r="N11" s="372"/>
      <c r="O11" s="372"/>
      <c r="P11" s="372"/>
      <c r="Q11" s="372"/>
      <c r="R11" s="372"/>
      <c r="S11" s="372"/>
      <c r="T11" s="372"/>
      <c r="U11" s="372"/>
      <c r="V11" s="373"/>
      <c r="W11" s="115"/>
    </row>
    <row r="12" spans="1:23" ht="18" customHeight="1" thickBot="1" x14ac:dyDescent="0.3">
      <c r="A12" s="440" t="s">
        <v>515</v>
      </c>
      <c r="B12" s="441"/>
      <c r="C12" s="441"/>
      <c r="D12" s="441"/>
      <c r="E12" s="441"/>
      <c r="F12" s="441"/>
      <c r="G12" s="444" t="str">
        <f>Hidden!$B$73</f>
        <v xml:space="preserve">This cell is intentionally left blank. </v>
      </c>
      <c r="H12" s="445"/>
      <c r="I12" s="445"/>
      <c r="J12" s="445"/>
      <c r="K12" s="445"/>
      <c r="L12" s="445"/>
      <c r="M12" s="445"/>
      <c r="N12" s="445"/>
      <c r="O12" s="445"/>
      <c r="P12" s="445"/>
      <c r="Q12" s="445"/>
      <c r="R12" s="445"/>
      <c r="S12" s="445"/>
      <c r="T12" s="445"/>
      <c r="U12" s="445"/>
      <c r="V12" s="446"/>
      <c r="W12" s="96" t="str">
        <f>Hidden!$B$73</f>
        <v xml:space="preserve">This cell is intentionally left blank. </v>
      </c>
    </row>
    <row r="13" spans="1:23" ht="18" customHeight="1" thickBot="1" x14ac:dyDescent="0.3">
      <c r="A13" s="199" t="s">
        <v>775</v>
      </c>
      <c r="B13" s="180"/>
      <c r="C13" s="180"/>
      <c r="D13" s="180"/>
      <c r="E13" s="180"/>
      <c r="F13" s="180"/>
      <c r="G13" s="181"/>
      <c r="H13" s="181"/>
      <c r="I13" s="181"/>
      <c r="J13" s="181"/>
      <c r="K13" s="181"/>
      <c r="L13" s="181"/>
      <c r="M13" s="181"/>
      <c r="N13" s="181"/>
      <c r="O13" s="181"/>
      <c r="P13" s="181"/>
      <c r="Q13" s="181"/>
      <c r="R13" s="181"/>
      <c r="S13" s="181"/>
      <c r="T13" s="181"/>
      <c r="U13" s="181"/>
      <c r="V13" s="201"/>
      <c r="W13" s="256"/>
    </row>
    <row r="14" spans="1:23" s="4" customFormat="1" ht="33" customHeight="1" x14ac:dyDescent="0.25">
      <c r="A14" s="97" t="s">
        <v>411</v>
      </c>
      <c r="B14" s="98" t="s">
        <v>51</v>
      </c>
      <c r="C14" s="98" t="s">
        <v>595</v>
      </c>
      <c r="D14" s="98" t="s">
        <v>1003</v>
      </c>
      <c r="E14" s="99" t="s">
        <v>596</v>
      </c>
      <c r="F14" s="100" t="s">
        <v>1004</v>
      </c>
      <c r="G14" s="99" t="s">
        <v>596</v>
      </c>
      <c r="H14" s="100" t="s">
        <v>1005</v>
      </c>
      <c r="I14" s="99" t="s">
        <v>596</v>
      </c>
      <c r="J14" s="99" t="s">
        <v>1006</v>
      </c>
      <c r="K14" s="99" t="s">
        <v>596</v>
      </c>
      <c r="L14" s="100" t="s">
        <v>1007</v>
      </c>
      <c r="M14" s="99" t="s">
        <v>596</v>
      </c>
      <c r="N14" s="100" t="s">
        <v>1008</v>
      </c>
      <c r="O14" s="99" t="s">
        <v>596</v>
      </c>
      <c r="P14" s="101" t="s">
        <v>1009</v>
      </c>
      <c r="Q14" s="101" t="s">
        <v>596</v>
      </c>
      <c r="R14" s="101" t="s">
        <v>1010</v>
      </c>
      <c r="S14" s="99" t="s">
        <v>596</v>
      </c>
      <c r="T14" s="100" t="s">
        <v>1011</v>
      </c>
      <c r="U14" s="99" t="s">
        <v>596</v>
      </c>
      <c r="V14" s="204" t="s">
        <v>1066</v>
      </c>
      <c r="W14" s="257"/>
    </row>
    <row r="15" spans="1:23" ht="72" customHeight="1" x14ac:dyDescent="0.25">
      <c r="A15" s="91"/>
      <c r="B15" s="31" t="str">
        <f>IF(A15="","",VLOOKUP(A15,Hidden!$U$2:$V$52,2,FALSE))</f>
        <v/>
      </c>
      <c r="C15" s="52"/>
      <c r="D15" s="31" t="str">
        <f>IF($A15="","",IF($C15="","",IF($C15="NOX",VLOOKUP($B15,'Vlookup (hide)'!$A$4:$J$54,2,FALSE),IF($C15="VOC",VLOOKUP($B15,'Vlookup (hide)'!$L$4:$U$54,2,FALSE),IF($C15="SO2",VLOOKUP($B15,'Vlookup (hide)'!$W$4:$AF$54,2,FALSE),IF($C15="PM10",VLOOKUP($B15,'Vlookup (hide)'!$AH$4:$AQ$54,2,FALSE)))))))</f>
        <v/>
      </c>
      <c r="E15" s="9"/>
      <c r="F15" s="31" t="str">
        <f>IF($A15="","",IF($C15="","",IF($C15="NOX",VLOOKUP($B15,'Vlookup (hide)'!$A$4:$J$54,3,FALSE),IF($C15="VOC",VLOOKUP($B15,'Vlookup (hide)'!$L$4:$U$54,3,FALSE),IF($C15="SO2",VLOOKUP($B15,'Vlookup (hide)'!$W$4:$AF$54,3,FALSE),IF($C15="PM10",VLOOKUP($B15,'Vlookup (hide)'!$AH$4:$AQ$54,3,FALSE)))))))</f>
        <v/>
      </c>
      <c r="G15" s="9"/>
      <c r="H15" s="31" t="str">
        <f>IF($A15="","",IF($C15="","",IF($C15="NOX",VLOOKUP($B15,'Vlookup (hide)'!$A$4:$J$54,4,FALSE),IF($C15="VOC",VLOOKUP($B15,'Vlookup (hide)'!$L$4:$U$54,4,FALSE),IF($C15="SO2",VLOOKUP($B15,'Vlookup (hide)'!$W$4:$AF$54,4,FALSE),IF($C15="PM10",VLOOKUP($B15,'Vlookup (hide)'!$AH$4:$AQ$54,4,FALSE)))))))</f>
        <v/>
      </c>
      <c r="I15" s="9"/>
      <c r="J15" s="31" t="str">
        <f>IF($A15="","",IF($C15="","",IF($C15="NOX",VLOOKUP($B15,'Vlookup (hide)'!$A$4:$J$54,5,FALSE),IF($C15="VOC",VLOOKUP($B15,'Vlookup (hide)'!$L$4:$U$54,5,FALSE),IF($C15="SO2",VLOOKUP($B15,'Vlookup (hide)'!$W$4:$AF$54,5,FALSE),IF($C15="PM10",VLOOKUP($B15,'Vlookup (hide)'!$AH$4:$AQ$54,5,FALSE)))))))</f>
        <v/>
      </c>
      <c r="K15" s="52"/>
      <c r="L15" s="31" t="str">
        <f>IF($A15="","",IF($C15="","",IF($C15="NOX",VLOOKUP($B15,'Vlookup (hide)'!$A$4:$J$54,6,FALSE),IF($C15="VOC",VLOOKUP($B15,'Vlookup (hide)'!$L$4:$U$54,6,FALSE),IF($C15="SO2",VLOOKUP($B15,'Vlookup (hide)'!$W$4:$AF$54,6,FALSE),IF($C15="PM10",VLOOKUP($B15,'Vlookup (hide)'!$AH$4:$AQ$54,6,FALSE)))))))</f>
        <v/>
      </c>
      <c r="M15" s="9"/>
      <c r="N15" s="31" t="str">
        <f>IF($A15="","",IF($C15="","",IF($C15="NOX",VLOOKUP($B15,'Vlookup (hide)'!$A$4:$J$54,7,FALSE),IF($C15="VOC",VLOOKUP($B15,'Vlookup (hide)'!$L$4:$U$54,7,FALSE),IF($C15="SO2",VLOOKUP($B15,'Vlookup (hide)'!$W$4:$AF$54,7,FALSE),IF($C15="PM10",VLOOKUP($B15,'Vlookup (hide)'!$AH$4:$AQ$54,7,FALSE)))))))</f>
        <v/>
      </c>
      <c r="O15" s="9"/>
      <c r="P15" s="31" t="str">
        <f>IF($A15="","",IF($C15="","",IF($C15="NOX",VLOOKUP($B15,'Vlookup (hide)'!$A$4:$J$54,8,FALSE),IF($C15="VOC",VLOOKUP($B15,'Vlookup (hide)'!$L$4:$U$54,8,FALSE),IF($C15="SO2",VLOOKUP($B15,'Vlookup (hide)'!$W$4:$AF$54,8,FALSE),IF($C15="PM10",VLOOKUP($B15,'Vlookup (hide)'!$AH$4:$AQ$54,8,FALSE)))))))</f>
        <v/>
      </c>
      <c r="Q15" s="9"/>
      <c r="R15" s="31" t="str">
        <f>IF($A15="","",IF($C15="","",IF($C15="NOX",VLOOKUP($B15,'Vlookup (hide)'!$A$4:$J$54,9,FALSE),IF($C15="VOC",VLOOKUP($B15,'Vlookup (hide)'!$L$4:$U$54,9,FALSE),IF($C15="SO2",VLOOKUP($B15,'Vlookup (hide)'!$W$4:$AF$54,9,FALSE),IF($C15="PM10",VLOOKUP($B15,'Vlookup (hide)'!$AH$4:$AQ$54,9,FALSE)))))))</f>
        <v/>
      </c>
      <c r="S15" s="9"/>
      <c r="T15" s="31" t="str">
        <f>IF($A15="","",IF($C15="","",IF($C15="NOX",VLOOKUP($B15,'Vlookup (hide)'!$A$4:$J$54,10,FALSE),IF($C15="VOC",VLOOKUP($B15,'Vlookup (hide)'!$L$4:$U$54,10,FALSE),IF($C15="SO2",VLOOKUP($B15,'Vlookup (hide)'!$W$4:$AF$54,10,FALSE),IF($C15="PM10",VLOOKUP($B15,'Vlookup (hide)'!$AH$4:$AQ$54,10,FALSE)))))))</f>
        <v/>
      </c>
      <c r="U15" s="9"/>
      <c r="V15" s="219"/>
      <c r="W15" s="257"/>
    </row>
    <row r="16" spans="1:23" ht="72" customHeight="1" x14ac:dyDescent="0.25">
      <c r="A16" s="91"/>
      <c r="B16" s="31" t="str">
        <f>IF(A16="","",VLOOKUP(A16,Hidden!$U$2:$V$52,2,FALSE))</f>
        <v/>
      </c>
      <c r="C16" s="52"/>
      <c r="D16" s="31" t="str">
        <f>IF($A16="","",IF($C16="","",IF($C16="NOX",VLOOKUP($B16,'Vlookup (hide)'!$A$4:$J$54,2,FALSE),IF($C16="VOC",VLOOKUP($B16,'Vlookup (hide)'!$L$4:$U$54,2,FALSE),IF($C16="SO2",VLOOKUP($B16,'Vlookup (hide)'!$W$4:$AF$54,2,FALSE),IF($C16="PM10",VLOOKUP($B16,'Vlookup (hide)'!$AH$4:$AQ$54,2,FALSE)))))))</f>
        <v/>
      </c>
      <c r="E16" s="9"/>
      <c r="F16" s="31" t="str">
        <f>IF($A16="","",IF($C16="","",IF($C16="NOX",VLOOKUP($B16,'Vlookup (hide)'!$A$4:$J$54,3,FALSE),IF($C16="VOC",VLOOKUP($B16,'Vlookup (hide)'!$L$4:$U$54,3,FALSE),IF($C16="SO2",VLOOKUP($B16,'Vlookup (hide)'!$W$4:$AF$54,3,FALSE),IF($C16="PM10",VLOOKUP($B16,'Vlookup (hide)'!$AH$4:$AQ$54,3,FALSE)))))))</f>
        <v/>
      </c>
      <c r="G16" s="9"/>
      <c r="H16" s="31" t="str">
        <f>IF($A16="","",IF($C16="","",IF($C16="NOX",VLOOKUP($B16,'Vlookup (hide)'!$A$4:$J$54,4,FALSE),IF($C16="VOC",VLOOKUP($B16,'Vlookup (hide)'!$L$4:$U$54,4,FALSE),IF($C16="SO2",VLOOKUP($B16,'Vlookup (hide)'!$W$4:$AF$54,4,FALSE),IF($C16="PM10",VLOOKUP($B16,'Vlookup (hide)'!$AH$4:$AQ$54,4,FALSE)))))))</f>
        <v/>
      </c>
      <c r="I16" s="9"/>
      <c r="J16" s="31" t="str">
        <f>IF($A16="","",IF($C16="","",IF($C16="NOX",VLOOKUP($B16,'Vlookup (hide)'!$A$4:$J$54,5,FALSE),IF($C16="VOC",VLOOKUP($B16,'Vlookup (hide)'!$L$4:$U$54,5,FALSE),IF($C16="SO2",VLOOKUP($B16,'Vlookup (hide)'!$W$4:$AF$54,5,FALSE),IF($C16="PM10",VLOOKUP($B16,'Vlookup (hide)'!$AH$4:$AQ$54,5,FALSE)))))))</f>
        <v/>
      </c>
      <c r="K16" s="9"/>
      <c r="L16" s="31" t="str">
        <f>IF($A16="","",IF($C16="","",IF($C16="NOX",VLOOKUP($B16,'Vlookup (hide)'!$A$4:$J$54,6,FALSE),IF($C16="VOC",VLOOKUP($B16,'Vlookup (hide)'!$L$4:$U$54,6,FALSE),IF($C16="SO2",VLOOKUP($B16,'Vlookup (hide)'!$W$4:$AF$54,6,FALSE),IF($C16="PM10",VLOOKUP($B16,'Vlookup (hide)'!$AH$4:$AQ$54,6,FALSE)))))))</f>
        <v/>
      </c>
      <c r="M16" s="9"/>
      <c r="N16" s="31" t="str">
        <f>IF($A16="","",IF($C16="","",IF($C16="NOX",VLOOKUP($B16,'Vlookup (hide)'!$A$4:$J$54,7,FALSE),IF($C16="VOC",VLOOKUP($B16,'Vlookup (hide)'!$L$4:$U$54,7,FALSE),IF($C16="SO2",VLOOKUP($B16,'Vlookup (hide)'!$W$4:$AF$54,7,FALSE),IF($C16="PM10",VLOOKUP($B16,'Vlookup (hide)'!$AH$4:$AQ$54,7,FALSE)))))))</f>
        <v/>
      </c>
      <c r="O16" s="9"/>
      <c r="P16" s="31" t="str">
        <f>IF($A16="","",IF($C16="","",IF($C16="NOX",VLOOKUP($B16,'Vlookup (hide)'!$A$4:$J$54,8,FALSE),IF($C16="VOC",VLOOKUP($B16,'Vlookup (hide)'!$L$4:$U$54,8,FALSE),IF($C16="SO2",VLOOKUP($B16,'Vlookup (hide)'!$W$4:$AF$54,8,FALSE),IF($C16="PM10",VLOOKUP($B16,'Vlookup (hide)'!$AH$4:$AQ$54,8,FALSE)))))))</f>
        <v/>
      </c>
      <c r="Q16" s="9"/>
      <c r="R16" s="31" t="str">
        <f>IF($A16="","",IF($C16="","",IF($C16="NOX",VLOOKUP($B16,'Vlookup (hide)'!$A$4:$J$54,9,FALSE),IF($C16="VOC",VLOOKUP($B16,'Vlookup (hide)'!$L$4:$U$54,9,FALSE),IF($C16="SO2",VLOOKUP($B16,'Vlookup (hide)'!$W$4:$AF$54,9,FALSE),IF($C16="PM10",VLOOKUP($B16,'Vlookup (hide)'!$AH$4:$AQ$54,9,FALSE)))))))</f>
        <v/>
      </c>
      <c r="S16" s="9"/>
      <c r="T16" s="31" t="str">
        <f>IF($A16="","",IF($C16="","",IF($C16="NOX",VLOOKUP($B16,'Vlookup (hide)'!$A$4:$J$54,10,FALSE),IF($C16="VOC",VLOOKUP($B16,'Vlookup (hide)'!$L$4:$U$54,10,FALSE),IF($C16="SO2",VLOOKUP($B16,'Vlookup (hide)'!$W$4:$AF$54,10,FALSE),IF($C16="PM10",VLOOKUP($B16,'Vlookup (hide)'!$AH$4:$AQ$54,10,FALSE)))))))</f>
        <v/>
      </c>
      <c r="U16" s="9"/>
      <c r="V16" s="219"/>
      <c r="W16" s="257"/>
    </row>
    <row r="17" spans="1:23" ht="72" customHeight="1" x14ac:dyDescent="0.25">
      <c r="A17" s="91"/>
      <c r="B17" s="31" t="str">
        <f>IF(A17="","",VLOOKUP(A17,Hidden!$U$2:$V$52,2,FALSE))</f>
        <v/>
      </c>
      <c r="C17" s="52"/>
      <c r="D17" s="31" t="str">
        <f>IF($A17="","",IF($C17="","",IF($C17="NOX",VLOOKUP($B17,'Vlookup (hide)'!$A$4:$J$54,2,FALSE),IF($C17="VOC",VLOOKUP($B17,'Vlookup (hide)'!$L$4:$U$54,2,FALSE),IF($C17="SO2",VLOOKUP($B17,'Vlookup (hide)'!$W$4:$AF$54,2,FALSE),IF($C17="PM10",VLOOKUP($B17,'Vlookup (hide)'!$AH$4:$AQ$54,2,FALSE)))))))</f>
        <v/>
      </c>
      <c r="E17" s="9"/>
      <c r="F17" s="31" t="str">
        <f>IF($A17="","",IF($C17="","",IF($C17="NOX",VLOOKUP($B17,'Vlookup (hide)'!$A$4:$J$54,3,FALSE),IF($C17="VOC",VLOOKUP($B17,'Vlookup (hide)'!$L$4:$U$54,3,FALSE),IF($C17="SO2",VLOOKUP($B17,'Vlookup (hide)'!$W$4:$AF$54,3,FALSE),IF($C17="PM10",VLOOKUP($B17,'Vlookup (hide)'!$AH$4:$AQ$54,3,FALSE)))))))</f>
        <v/>
      </c>
      <c r="G17" s="9"/>
      <c r="H17" s="31" t="str">
        <f>IF($A17="","",IF($C17="","",IF($C17="NOX",VLOOKUP($B17,'Vlookup (hide)'!$A$4:$J$54,4,FALSE),IF($C17="VOC",VLOOKUP($B17,'Vlookup (hide)'!$L$4:$U$54,4,FALSE),IF($C17="SO2",VLOOKUP($B17,'Vlookup (hide)'!$W$4:$AF$54,4,FALSE),IF($C17="PM10",VLOOKUP($B17,'Vlookup (hide)'!$AH$4:$AQ$54,4,FALSE)))))))</f>
        <v/>
      </c>
      <c r="I17" s="9"/>
      <c r="J17" s="31" t="str">
        <f>IF($A17="","",IF($C17="","",IF($C17="NOX",VLOOKUP($B17,'Vlookup (hide)'!$A$4:$J$54,5,FALSE),IF($C17="VOC",VLOOKUP($B17,'Vlookup (hide)'!$L$4:$U$54,5,FALSE),IF($C17="SO2",VLOOKUP($B17,'Vlookup (hide)'!$W$4:$AF$54,5,FALSE),IF($C17="PM10",VLOOKUP($B17,'Vlookup (hide)'!$AH$4:$AQ$54,5,FALSE)))))))</f>
        <v/>
      </c>
      <c r="K17" s="9"/>
      <c r="L17" s="31" t="str">
        <f>IF($A17="","",IF($C17="","",IF($C17="NOX",VLOOKUP($B17,'Vlookup (hide)'!$A$4:$J$54,6,FALSE),IF($C17="VOC",VLOOKUP($B17,'Vlookup (hide)'!$L$4:$U$54,6,FALSE),IF($C17="SO2",VLOOKUP($B17,'Vlookup (hide)'!$W$4:$AF$54,6,FALSE),IF($C17="PM10",VLOOKUP($B17,'Vlookup (hide)'!$AH$4:$AQ$54,6,FALSE)))))))</f>
        <v/>
      </c>
      <c r="M17" s="9"/>
      <c r="N17" s="31" t="str">
        <f>IF($A17="","",IF($C17="","",IF($C17="NOX",VLOOKUP($B17,'Vlookup (hide)'!$A$4:$J$54,7,FALSE),IF($C17="VOC",VLOOKUP($B17,'Vlookup (hide)'!$L$4:$U$54,7,FALSE),IF($C17="SO2",VLOOKUP($B17,'Vlookup (hide)'!$W$4:$AF$54,7,FALSE),IF($C17="PM10",VLOOKUP($B17,'Vlookup (hide)'!$AH$4:$AQ$54,7,FALSE)))))))</f>
        <v/>
      </c>
      <c r="O17" s="9"/>
      <c r="P17" s="31" t="str">
        <f>IF($A17="","",IF($C17="","",IF($C17="NOX",VLOOKUP($B17,'Vlookup (hide)'!$A$4:$J$54,8,FALSE),IF($C17="VOC",VLOOKUP($B17,'Vlookup (hide)'!$L$4:$U$54,8,FALSE),IF($C17="SO2",VLOOKUP($B17,'Vlookup (hide)'!$W$4:$AF$54,8,FALSE),IF($C17="PM10",VLOOKUP($B17,'Vlookup (hide)'!$AH$4:$AQ$54,8,FALSE)))))))</f>
        <v/>
      </c>
      <c r="Q17" s="9"/>
      <c r="R17" s="31" t="str">
        <f>IF($A17="","",IF($C17="","",IF($C17="NOX",VLOOKUP($B17,'Vlookup (hide)'!$A$4:$J$54,9,FALSE),IF($C17="VOC",VLOOKUP($B17,'Vlookup (hide)'!$L$4:$U$54,9,FALSE),IF($C17="SO2",VLOOKUP($B17,'Vlookup (hide)'!$W$4:$AF$54,9,FALSE),IF($C17="PM10",VLOOKUP($B17,'Vlookup (hide)'!$AH$4:$AQ$54,9,FALSE)))))))</f>
        <v/>
      </c>
      <c r="S17" s="9"/>
      <c r="T17" s="31" t="str">
        <f>IF($A17="","",IF($C17="","",IF($C17="NOX",VLOOKUP($B17,'Vlookup (hide)'!$A$4:$J$54,10,FALSE),IF($C17="VOC",VLOOKUP($B17,'Vlookup (hide)'!$L$4:$U$54,10,FALSE),IF($C17="SO2",VLOOKUP($B17,'Vlookup (hide)'!$W$4:$AF$54,10,FALSE),IF($C17="PM10",VLOOKUP($B17,'Vlookup (hide)'!$AH$4:$AQ$54,10,FALSE)))))))</f>
        <v/>
      </c>
      <c r="U17" s="9"/>
      <c r="V17" s="219"/>
      <c r="W17" s="257"/>
    </row>
    <row r="18" spans="1:23" ht="72" customHeight="1" x14ac:dyDescent="0.25">
      <c r="A18" s="91"/>
      <c r="B18" s="31" t="str">
        <f>IF(A18="","",VLOOKUP(A18,Hidden!$U$2:$V$52,2,FALSE))</f>
        <v/>
      </c>
      <c r="C18" s="52"/>
      <c r="D18" s="31" t="str">
        <f>IF($A18="","",IF($C18="","",IF($C18="NOX",VLOOKUP($B18,'Vlookup (hide)'!$A$4:$J$54,2,FALSE),IF($C18="VOC",VLOOKUP($B18,'Vlookup (hide)'!$L$4:$U$54,2,FALSE),IF($C18="SO2",VLOOKUP($B18,'Vlookup (hide)'!$W$4:$AF$54,2,FALSE),IF($C18="PM10",VLOOKUP($B18,'Vlookup (hide)'!$AH$4:$AQ$54,2,FALSE)))))))</f>
        <v/>
      </c>
      <c r="E18" s="9"/>
      <c r="F18" s="31" t="str">
        <f>IF($A18="","",IF($C18="","",IF($C18="NOX",VLOOKUP($B18,'Vlookup (hide)'!$A$4:$J$54,3,FALSE),IF($C18="VOC",VLOOKUP($B18,'Vlookup (hide)'!$L$4:$U$54,3,FALSE),IF($C18="SO2",VLOOKUP($B18,'Vlookup (hide)'!$W$4:$AF$54,3,FALSE),IF($C18="PM10",VLOOKUP($B18,'Vlookup (hide)'!$AH$4:$AQ$54,3,FALSE)))))))</f>
        <v/>
      </c>
      <c r="G18" s="9"/>
      <c r="H18" s="31" t="str">
        <f>IF($A18="","",IF($C18="","",IF($C18="NOX",VLOOKUP($B18,'Vlookup (hide)'!$A$4:$J$54,4,FALSE),IF($C18="VOC",VLOOKUP($B18,'Vlookup (hide)'!$L$4:$U$54,4,FALSE),IF($C18="SO2",VLOOKUP($B18,'Vlookup (hide)'!$W$4:$AF$54,4,FALSE),IF($C18="PM10",VLOOKUP($B18,'Vlookup (hide)'!$AH$4:$AQ$54,4,FALSE)))))))</f>
        <v/>
      </c>
      <c r="I18" s="9"/>
      <c r="J18" s="31" t="str">
        <f>IF($A18="","",IF($C18="","",IF($C18="NOX",VLOOKUP($B18,'Vlookup (hide)'!$A$4:$J$54,5,FALSE),IF($C18="VOC",VLOOKUP($B18,'Vlookup (hide)'!$L$4:$U$54,5,FALSE),IF($C18="SO2",VLOOKUP($B18,'Vlookup (hide)'!$W$4:$AF$54,5,FALSE),IF($C18="PM10",VLOOKUP($B18,'Vlookup (hide)'!$AH$4:$AQ$54,5,FALSE)))))))</f>
        <v/>
      </c>
      <c r="K18" s="9"/>
      <c r="L18" s="31" t="str">
        <f>IF($A18="","",IF($C18="","",IF($C18="NOX",VLOOKUP($B18,'Vlookup (hide)'!$A$4:$J$54,6,FALSE),IF($C18="VOC",VLOOKUP($B18,'Vlookup (hide)'!$L$4:$U$54,6,FALSE),IF($C18="SO2",VLOOKUP($B18,'Vlookup (hide)'!$W$4:$AF$54,6,FALSE),IF($C18="PM10",VLOOKUP($B18,'Vlookup (hide)'!$AH$4:$AQ$54,6,FALSE)))))))</f>
        <v/>
      </c>
      <c r="M18" s="9"/>
      <c r="N18" s="31" t="str">
        <f>IF($A18="","",IF($C18="","",IF($C18="NOX",VLOOKUP($B18,'Vlookup (hide)'!$A$4:$J$54,7,FALSE),IF($C18="VOC",VLOOKUP($B18,'Vlookup (hide)'!$L$4:$U$54,7,FALSE),IF($C18="SO2",VLOOKUP($B18,'Vlookup (hide)'!$W$4:$AF$54,7,FALSE),IF($C18="PM10",VLOOKUP($B18,'Vlookup (hide)'!$AH$4:$AQ$54,7,FALSE)))))))</f>
        <v/>
      </c>
      <c r="O18" s="9"/>
      <c r="P18" s="31" t="str">
        <f>IF($A18="","",IF($C18="","",IF($C18="NOX",VLOOKUP($B18,'Vlookup (hide)'!$A$4:$J$54,8,FALSE),IF($C18="VOC",VLOOKUP($B18,'Vlookup (hide)'!$L$4:$U$54,8,FALSE),IF($C18="SO2",VLOOKUP($B18,'Vlookup (hide)'!$W$4:$AF$54,8,FALSE),IF($C18="PM10",VLOOKUP($B18,'Vlookup (hide)'!$AH$4:$AQ$54,8,FALSE)))))))</f>
        <v/>
      </c>
      <c r="Q18" s="9"/>
      <c r="R18" s="31" t="str">
        <f>IF($A18="","",IF($C18="","",IF($C18="NOX",VLOOKUP($B18,'Vlookup (hide)'!$A$4:$J$54,9,FALSE),IF($C18="VOC",VLOOKUP($B18,'Vlookup (hide)'!$L$4:$U$54,9,FALSE),IF($C18="SO2",VLOOKUP($B18,'Vlookup (hide)'!$W$4:$AF$54,9,FALSE),IF($C18="PM10",VLOOKUP($B18,'Vlookup (hide)'!$AH$4:$AQ$54,9,FALSE)))))))</f>
        <v/>
      </c>
      <c r="S18" s="9"/>
      <c r="T18" s="31" t="str">
        <f>IF($A18="","",IF($C18="","",IF($C18="NOX",VLOOKUP($B18,'Vlookup (hide)'!$A$4:$J$54,10,FALSE),IF($C18="VOC",VLOOKUP($B18,'Vlookup (hide)'!$L$4:$U$54,10,FALSE),IF($C18="SO2",VLOOKUP($B18,'Vlookup (hide)'!$W$4:$AF$54,10,FALSE),IF($C18="PM10",VLOOKUP($B18,'Vlookup (hide)'!$AH$4:$AQ$54,10,FALSE)))))))</f>
        <v/>
      </c>
      <c r="U18" s="9"/>
      <c r="V18" s="219"/>
      <c r="W18" s="258"/>
    </row>
    <row r="19" spans="1:23" ht="72" customHeight="1" x14ac:dyDescent="0.25">
      <c r="A19" s="91"/>
      <c r="B19" s="31" t="str">
        <f>IF(A19="","",VLOOKUP(A19,Hidden!$U$2:$V$52,2,FALSE))</f>
        <v/>
      </c>
      <c r="C19" s="52"/>
      <c r="D19" s="31" t="str">
        <f>IF($A19="","",IF($C19="","",IF($C19="NOX",VLOOKUP($B19,'Vlookup (hide)'!$A$4:$J$54,2,FALSE),IF($C19="VOC",VLOOKUP($B19,'Vlookup (hide)'!$L$4:$U$54,2,FALSE),IF($C19="SO2",VLOOKUP($B19,'Vlookup (hide)'!$W$4:$AF$54,2,FALSE),IF($C19="PM10",VLOOKUP($B19,'Vlookup (hide)'!$AH$4:$AQ$54,2,FALSE)))))))</f>
        <v/>
      </c>
      <c r="E19" s="9"/>
      <c r="F19" s="31" t="str">
        <f>IF($A19="","",IF($C19="","",IF($C19="NOX",VLOOKUP($B19,'Vlookup (hide)'!$A$4:$J$54,3,FALSE),IF($C19="VOC",VLOOKUP($B19,'Vlookup (hide)'!$L$4:$U$54,3,FALSE),IF($C19="SO2",VLOOKUP($B19,'Vlookup (hide)'!$W$4:$AF$54,3,FALSE),IF($C19="PM10",VLOOKUP($B19,'Vlookup (hide)'!$AH$4:$AQ$54,3,FALSE)))))))</f>
        <v/>
      </c>
      <c r="G19" s="9"/>
      <c r="H19" s="31" t="str">
        <f>IF($A19="","",IF($C19="","",IF($C19="NOX",VLOOKUP($B19,'Vlookup (hide)'!$A$4:$J$54,4,FALSE),IF($C19="VOC",VLOOKUP($B19,'Vlookup (hide)'!$L$4:$U$54,4,FALSE),IF($C19="SO2",VLOOKUP($B19,'Vlookup (hide)'!$W$4:$AF$54,4,FALSE),IF($C19="PM10",VLOOKUP($B19,'Vlookup (hide)'!$AH$4:$AQ$54,4,FALSE)))))))</f>
        <v/>
      </c>
      <c r="I19" s="9"/>
      <c r="J19" s="31" t="str">
        <f>IF($A19="","",IF($C19="","",IF($C19="NOX",VLOOKUP($B19,'Vlookup (hide)'!$A$4:$J$54,5,FALSE),IF($C19="VOC",VLOOKUP($B19,'Vlookup (hide)'!$L$4:$U$54,5,FALSE),IF($C19="SO2",VLOOKUP($B19,'Vlookup (hide)'!$W$4:$AF$54,5,FALSE),IF($C19="PM10",VLOOKUP($B19,'Vlookup (hide)'!$AH$4:$AQ$54,5,FALSE)))))))</f>
        <v/>
      </c>
      <c r="K19" s="9"/>
      <c r="L19" s="31" t="str">
        <f>IF($A19="","",IF($C19="","",IF($C19="NOX",VLOOKUP($B19,'Vlookup (hide)'!$A$4:$J$54,6,FALSE),IF($C19="VOC",VLOOKUP($B19,'Vlookup (hide)'!$L$4:$U$54,6,FALSE),IF($C19="SO2",VLOOKUP($B19,'Vlookup (hide)'!$W$4:$AF$54,6,FALSE),IF($C19="PM10",VLOOKUP($B19,'Vlookup (hide)'!$AH$4:$AQ$54,6,FALSE)))))))</f>
        <v/>
      </c>
      <c r="M19" s="9"/>
      <c r="N19" s="31" t="str">
        <f>IF($A19="","",IF($C19="","",IF($C19="NOX",VLOOKUP($B19,'Vlookup (hide)'!$A$4:$J$54,7,FALSE),IF($C19="VOC",VLOOKUP($B19,'Vlookup (hide)'!$L$4:$U$54,7,FALSE),IF($C19="SO2",VLOOKUP($B19,'Vlookup (hide)'!$W$4:$AF$54,7,FALSE),IF($C19="PM10",VLOOKUP($B19,'Vlookup (hide)'!$AH$4:$AQ$54,7,FALSE)))))))</f>
        <v/>
      </c>
      <c r="O19" s="9"/>
      <c r="P19" s="31" t="str">
        <f>IF($A19="","",IF($C19="","",IF($C19="NOX",VLOOKUP($B19,'Vlookup (hide)'!$A$4:$J$54,8,FALSE),IF($C19="VOC",VLOOKUP($B19,'Vlookup (hide)'!$L$4:$U$54,8,FALSE),IF($C19="SO2",VLOOKUP($B19,'Vlookup (hide)'!$W$4:$AF$54,8,FALSE),IF($C19="PM10",VLOOKUP($B19,'Vlookup (hide)'!$AH$4:$AQ$54,8,FALSE)))))))</f>
        <v/>
      </c>
      <c r="Q19" s="9"/>
      <c r="R19" s="31" t="str">
        <f>IF($A19="","",IF($C19="","",IF($C19="NOX",VLOOKUP($B19,'Vlookup (hide)'!$A$4:$J$54,9,FALSE),IF($C19="VOC",VLOOKUP($B19,'Vlookup (hide)'!$L$4:$U$54,9,FALSE),IF($C19="SO2",VLOOKUP($B19,'Vlookup (hide)'!$W$4:$AF$54,9,FALSE),IF($C19="PM10",VLOOKUP($B19,'Vlookup (hide)'!$AH$4:$AQ$54,9,FALSE)))))))</f>
        <v/>
      </c>
      <c r="S19" s="9"/>
      <c r="T19" s="31" t="str">
        <f>IF($A19="","",IF($C19="","",IF($C19="NOX",VLOOKUP($B19,'Vlookup (hide)'!$A$4:$J$54,10,FALSE),IF($C19="VOC",VLOOKUP($B19,'Vlookup (hide)'!$L$4:$U$54,10,FALSE),IF($C19="SO2",VLOOKUP($B19,'Vlookup (hide)'!$W$4:$AF$54,10,FALSE),IF($C19="PM10",VLOOKUP($B19,'Vlookup (hide)'!$AH$4:$AQ$54,10,FALSE)))))))</f>
        <v/>
      </c>
      <c r="U19" s="9"/>
      <c r="V19" s="219"/>
      <c r="W19" s="258"/>
    </row>
    <row r="20" spans="1:23" ht="72" customHeight="1" x14ac:dyDescent="0.25">
      <c r="A20" s="91"/>
      <c r="B20" s="31" t="str">
        <f>IF(A20="","",VLOOKUP(A20,Hidden!$U$2:$V$52,2,FALSE))</f>
        <v/>
      </c>
      <c r="C20" s="52"/>
      <c r="D20" s="31" t="str">
        <f>IF($A20="","",IF($C20="","",IF($C20="NOX",VLOOKUP($B20,'Vlookup (hide)'!$A$4:$J$54,2,FALSE),IF($C20="VOC",VLOOKUP($B20,'Vlookup (hide)'!$L$4:$U$54,2,FALSE),IF($C20="SO2",VLOOKUP($B20,'Vlookup (hide)'!$W$4:$AF$54,2,FALSE),IF($C20="PM10",VLOOKUP($B20,'Vlookup (hide)'!$AH$4:$AQ$54,2,FALSE)))))))</f>
        <v/>
      </c>
      <c r="E20" s="9"/>
      <c r="F20" s="31" t="str">
        <f>IF($A20="","",IF($C20="","",IF($C20="NOX",VLOOKUP($B20,'Vlookup (hide)'!$A$4:$J$54,3,FALSE),IF($C20="VOC",VLOOKUP($B20,'Vlookup (hide)'!$L$4:$U$54,3,FALSE),IF($C20="SO2",VLOOKUP($B20,'Vlookup (hide)'!$W$4:$AF$54,3,FALSE),IF($C20="PM10",VLOOKUP($B20,'Vlookup (hide)'!$AH$4:$AQ$54,3,FALSE)))))))</f>
        <v/>
      </c>
      <c r="G20" s="9"/>
      <c r="H20" s="31" t="str">
        <f>IF($A20="","",IF($C20="","",IF($C20="NOX",VLOOKUP($B20,'Vlookup (hide)'!$A$4:$J$54,4,FALSE),IF($C20="VOC",VLOOKUP($B20,'Vlookup (hide)'!$L$4:$U$54,4,FALSE),IF($C20="SO2",VLOOKUP($B20,'Vlookup (hide)'!$W$4:$AF$54,4,FALSE),IF($C20="PM10",VLOOKUP($B20,'Vlookup (hide)'!$AH$4:$AQ$54,4,FALSE)))))))</f>
        <v/>
      </c>
      <c r="I20" s="9"/>
      <c r="J20" s="31" t="str">
        <f>IF($A20="","",IF($C20="","",IF($C20="NOX",VLOOKUP($B20,'Vlookup (hide)'!$A$4:$J$54,5,FALSE),IF($C20="VOC",VLOOKUP($B20,'Vlookup (hide)'!$L$4:$U$54,5,FALSE),IF($C20="SO2",VLOOKUP($B20,'Vlookup (hide)'!$W$4:$AF$54,5,FALSE),IF($C20="PM10",VLOOKUP($B20,'Vlookup (hide)'!$AH$4:$AQ$54,5,FALSE)))))))</f>
        <v/>
      </c>
      <c r="K20" s="9"/>
      <c r="L20" s="31" t="str">
        <f>IF($A20="","",IF($C20="","",IF($C20="NOX",VLOOKUP($B20,'Vlookup (hide)'!$A$4:$J$54,6,FALSE),IF($C20="VOC",VLOOKUP($B20,'Vlookup (hide)'!$L$4:$U$54,6,FALSE),IF($C20="SO2",VLOOKUP($B20,'Vlookup (hide)'!$W$4:$AF$54,6,FALSE),IF($C20="PM10",VLOOKUP($B20,'Vlookup (hide)'!$AH$4:$AQ$54,6,FALSE)))))))</f>
        <v/>
      </c>
      <c r="M20" s="9"/>
      <c r="N20" s="31" t="str">
        <f>IF($A20="","",IF($C20="","",IF($C20="NOX",VLOOKUP($B20,'Vlookup (hide)'!$A$4:$J$54,7,FALSE),IF($C20="VOC",VLOOKUP($B20,'Vlookup (hide)'!$L$4:$U$54,7,FALSE),IF($C20="SO2",VLOOKUP($B20,'Vlookup (hide)'!$W$4:$AF$54,7,FALSE),IF($C20="PM10",VLOOKUP($B20,'Vlookup (hide)'!$AH$4:$AQ$54,7,FALSE)))))))</f>
        <v/>
      </c>
      <c r="O20" s="9"/>
      <c r="P20" s="31" t="str">
        <f>IF($A20="","",IF($C20="","",IF($C20="NOX",VLOOKUP($B20,'Vlookup (hide)'!$A$4:$J$54,8,FALSE),IF($C20="VOC",VLOOKUP($B20,'Vlookup (hide)'!$L$4:$U$54,8,FALSE),IF($C20="SO2",VLOOKUP($B20,'Vlookup (hide)'!$W$4:$AF$54,8,FALSE),IF($C20="PM10",VLOOKUP($B20,'Vlookup (hide)'!$AH$4:$AQ$54,8,FALSE)))))))</f>
        <v/>
      </c>
      <c r="Q20" s="9"/>
      <c r="R20" s="31" t="str">
        <f>IF($A20="","",IF($C20="","",IF($C20="NOX",VLOOKUP($B20,'Vlookup (hide)'!$A$4:$J$54,9,FALSE),IF($C20="VOC",VLOOKUP($B20,'Vlookup (hide)'!$L$4:$U$54,9,FALSE),IF($C20="SO2",VLOOKUP($B20,'Vlookup (hide)'!$W$4:$AF$54,9,FALSE),IF($C20="PM10",VLOOKUP($B20,'Vlookup (hide)'!$AH$4:$AQ$54,9,FALSE)))))))</f>
        <v/>
      </c>
      <c r="S20" s="9"/>
      <c r="T20" s="31" t="str">
        <f>IF($A20="","",IF($C20="","",IF($C20="NOX",VLOOKUP($B20,'Vlookup (hide)'!$A$4:$J$54,10,FALSE),IF($C20="VOC",VLOOKUP($B20,'Vlookup (hide)'!$L$4:$U$54,10,FALSE),IF($C20="SO2",VLOOKUP($B20,'Vlookup (hide)'!$W$4:$AF$54,10,FALSE),IF($C20="PM10",VLOOKUP($B20,'Vlookup (hide)'!$AH$4:$AQ$54,10,FALSE)))))))</f>
        <v/>
      </c>
      <c r="U20" s="9"/>
      <c r="V20" s="219"/>
      <c r="W20" s="258"/>
    </row>
    <row r="21" spans="1:23" ht="72" customHeight="1" x14ac:dyDescent="0.25">
      <c r="A21" s="91"/>
      <c r="B21" s="31" t="str">
        <f>IF(A21="","",VLOOKUP(A21,Hidden!$U$2:$V$52,2,FALSE))</f>
        <v/>
      </c>
      <c r="C21" s="52"/>
      <c r="D21" s="31" t="str">
        <f>IF($A21="","",IF($C21="","",IF($C21="NOX",VLOOKUP($B21,'Vlookup (hide)'!$A$4:$J$54,2,FALSE),IF($C21="VOC",VLOOKUP($B21,'Vlookup (hide)'!$L$4:$U$54,2,FALSE),IF($C21="SO2",VLOOKUP($B21,'Vlookup (hide)'!$W$4:$AF$54,2,FALSE),IF($C21="PM10",VLOOKUP($B21,'Vlookup (hide)'!$AH$4:$AQ$54,2,FALSE)))))))</f>
        <v/>
      </c>
      <c r="E21" s="9"/>
      <c r="F21" s="31" t="str">
        <f>IF($A21="","",IF($C21="","",IF($C21="NOX",VLOOKUP($B21,'Vlookup (hide)'!$A$4:$J$54,3,FALSE),IF($C21="VOC",VLOOKUP($B21,'Vlookup (hide)'!$L$4:$U$54,3,FALSE),IF($C21="SO2",VLOOKUP($B21,'Vlookup (hide)'!$W$4:$AF$54,3,FALSE),IF($C21="PM10",VLOOKUP($B21,'Vlookup (hide)'!$AH$4:$AQ$54,3,FALSE)))))))</f>
        <v/>
      </c>
      <c r="G21" s="9"/>
      <c r="H21" s="31" t="str">
        <f>IF($A21="","",IF($C21="","",IF($C21="NOX",VLOOKUP($B21,'Vlookup (hide)'!$A$4:$J$54,4,FALSE),IF($C21="VOC",VLOOKUP($B21,'Vlookup (hide)'!$L$4:$U$54,4,FALSE),IF($C21="SO2",VLOOKUP($B21,'Vlookup (hide)'!$W$4:$AF$54,4,FALSE),IF($C21="PM10",VLOOKUP($B21,'Vlookup (hide)'!$AH$4:$AQ$54,4,FALSE)))))))</f>
        <v/>
      </c>
      <c r="I21" s="9"/>
      <c r="J21" s="31" t="str">
        <f>IF($A21="","",IF($C21="","",IF($C21="NOX",VLOOKUP($B21,'Vlookup (hide)'!$A$4:$J$54,5,FALSE),IF($C21="VOC",VLOOKUP($B21,'Vlookup (hide)'!$L$4:$U$54,5,FALSE),IF($C21="SO2",VLOOKUP($B21,'Vlookup (hide)'!$W$4:$AF$54,5,FALSE),IF($C21="PM10",VLOOKUP($B21,'Vlookup (hide)'!$AH$4:$AQ$54,5,FALSE)))))))</f>
        <v/>
      </c>
      <c r="K21" s="9"/>
      <c r="L21" s="31" t="str">
        <f>IF($A21="","",IF($C21="","",IF($C21="NOX",VLOOKUP($B21,'Vlookup (hide)'!$A$4:$J$54,6,FALSE),IF($C21="VOC",VLOOKUP($B21,'Vlookup (hide)'!$L$4:$U$54,6,FALSE),IF($C21="SO2",VLOOKUP($B21,'Vlookup (hide)'!$W$4:$AF$54,6,FALSE),IF($C21="PM10",VLOOKUP($B21,'Vlookup (hide)'!$AH$4:$AQ$54,6,FALSE)))))))</f>
        <v/>
      </c>
      <c r="M21" s="9"/>
      <c r="N21" s="31" t="str">
        <f>IF($A21="","",IF($C21="","",IF($C21="NOX",VLOOKUP($B21,'Vlookup (hide)'!$A$4:$J$54,7,FALSE),IF($C21="VOC",VLOOKUP($B21,'Vlookup (hide)'!$L$4:$U$54,7,FALSE),IF($C21="SO2",VLOOKUP($B21,'Vlookup (hide)'!$W$4:$AF$54,7,FALSE),IF($C21="PM10",VLOOKUP($B21,'Vlookup (hide)'!$AH$4:$AQ$54,7,FALSE)))))))</f>
        <v/>
      </c>
      <c r="O21" s="9"/>
      <c r="P21" s="31" t="str">
        <f>IF($A21="","",IF($C21="","",IF($C21="NOX",VLOOKUP($B21,'Vlookup (hide)'!$A$4:$J$54,8,FALSE),IF($C21="VOC",VLOOKUP($B21,'Vlookup (hide)'!$L$4:$U$54,8,FALSE),IF($C21="SO2",VLOOKUP($B21,'Vlookup (hide)'!$W$4:$AF$54,8,FALSE),IF($C21="PM10",VLOOKUP($B21,'Vlookup (hide)'!$AH$4:$AQ$54,8,FALSE)))))))</f>
        <v/>
      </c>
      <c r="Q21" s="9"/>
      <c r="R21" s="31" t="str">
        <f>IF($A21="","",IF($C21="","",IF($C21="NOX",VLOOKUP($B21,'Vlookup (hide)'!$A$4:$J$54,9,FALSE),IF($C21="VOC",VLOOKUP($B21,'Vlookup (hide)'!$L$4:$U$54,9,FALSE),IF($C21="SO2",VLOOKUP($B21,'Vlookup (hide)'!$W$4:$AF$54,9,FALSE),IF($C21="PM10",VLOOKUP($B21,'Vlookup (hide)'!$AH$4:$AQ$54,9,FALSE)))))))</f>
        <v/>
      </c>
      <c r="S21" s="9"/>
      <c r="T21" s="31" t="str">
        <f>IF($A21="","",IF($C21="","",IF($C21="NOX",VLOOKUP($B21,'Vlookup (hide)'!$A$4:$J$54,10,FALSE),IF($C21="VOC",VLOOKUP($B21,'Vlookup (hide)'!$L$4:$U$54,10,FALSE),IF($C21="SO2",VLOOKUP($B21,'Vlookup (hide)'!$W$4:$AF$54,10,FALSE),IF($C21="PM10",VLOOKUP($B21,'Vlookup (hide)'!$AH$4:$AQ$54,10,FALSE)))))))</f>
        <v/>
      </c>
      <c r="U21" s="9"/>
      <c r="V21" s="219"/>
      <c r="W21" s="258"/>
    </row>
    <row r="22" spans="1:23" ht="72" customHeight="1" x14ac:dyDescent="0.25">
      <c r="A22" s="91"/>
      <c r="B22" s="31" t="str">
        <f>IF(A22="","",VLOOKUP(A22,Hidden!$U$2:$V$52,2,FALSE))</f>
        <v/>
      </c>
      <c r="C22" s="52"/>
      <c r="D22" s="31" t="str">
        <f>IF($A22="","",IF($C22="","",IF($C22="NOX",VLOOKUP($B22,'Vlookup (hide)'!$A$4:$J$54,2,FALSE),IF($C22="VOC",VLOOKUP($B22,'Vlookup (hide)'!$L$4:$U$54,2,FALSE),IF($C22="SO2",VLOOKUP($B22,'Vlookup (hide)'!$W$4:$AF$54,2,FALSE),IF($C22="PM10",VLOOKUP($B22,'Vlookup (hide)'!$AH$4:$AQ$54,2,FALSE)))))))</f>
        <v/>
      </c>
      <c r="E22" s="9"/>
      <c r="F22" s="31" t="str">
        <f>IF($A22="","",IF($C22="","",IF($C22="NOX",VLOOKUP($B22,'Vlookup (hide)'!$A$4:$J$54,3,FALSE),IF($C22="VOC",VLOOKUP($B22,'Vlookup (hide)'!$L$4:$U$54,3,FALSE),IF($C22="SO2",VLOOKUP($B22,'Vlookup (hide)'!$W$4:$AF$54,3,FALSE),IF($C22="PM10",VLOOKUP($B22,'Vlookup (hide)'!$AH$4:$AQ$54,3,FALSE)))))))</f>
        <v/>
      </c>
      <c r="G22" s="9"/>
      <c r="H22" s="31" t="str">
        <f>IF($A22="","",IF($C22="","",IF($C22="NOX",VLOOKUP($B22,'Vlookup (hide)'!$A$4:$J$54,4,FALSE),IF($C22="VOC",VLOOKUP($B22,'Vlookup (hide)'!$L$4:$U$54,4,FALSE),IF($C22="SO2",VLOOKUP($B22,'Vlookup (hide)'!$W$4:$AF$54,4,FALSE),IF($C22="PM10",VLOOKUP($B22,'Vlookup (hide)'!$AH$4:$AQ$54,4,FALSE)))))))</f>
        <v/>
      </c>
      <c r="I22" s="9"/>
      <c r="J22" s="31" t="str">
        <f>IF($A22="","",IF($C22="","",IF($C22="NOX",VLOOKUP($B22,'Vlookup (hide)'!$A$4:$J$54,5,FALSE),IF($C22="VOC",VLOOKUP($B22,'Vlookup (hide)'!$L$4:$U$54,5,FALSE),IF($C22="SO2",VLOOKUP($B22,'Vlookup (hide)'!$W$4:$AF$54,5,FALSE),IF($C22="PM10",VLOOKUP($B22,'Vlookup (hide)'!$AH$4:$AQ$54,5,FALSE)))))))</f>
        <v/>
      </c>
      <c r="K22" s="9"/>
      <c r="L22" s="31" t="str">
        <f>IF($A22="","",IF($C22="","",IF($C22="NOX",VLOOKUP($B22,'Vlookup (hide)'!$A$4:$J$54,6,FALSE),IF($C22="VOC",VLOOKUP($B22,'Vlookup (hide)'!$L$4:$U$54,6,FALSE),IF($C22="SO2",VLOOKUP($B22,'Vlookup (hide)'!$W$4:$AF$54,6,FALSE),IF($C22="PM10",VLOOKUP($B22,'Vlookup (hide)'!$AH$4:$AQ$54,6,FALSE)))))))</f>
        <v/>
      </c>
      <c r="M22" s="9"/>
      <c r="N22" s="31" t="str">
        <f>IF($A22="","",IF($C22="","",IF($C22="NOX",VLOOKUP($B22,'Vlookup (hide)'!$A$4:$J$54,7,FALSE),IF($C22="VOC",VLOOKUP($B22,'Vlookup (hide)'!$L$4:$U$54,7,FALSE),IF($C22="SO2",VLOOKUP($B22,'Vlookup (hide)'!$W$4:$AF$54,7,FALSE),IF($C22="PM10",VLOOKUP($B22,'Vlookup (hide)'!$AH$4:$AQ$54,7,FALSE)))))))</f>
        <v/>
      </c>
      <c r="O22" s="9"/>
      <c r="P22" s="31" t="str">
        <f>IF($A22="","",IF($C22="","",IF($C22="NOX",VLOOKUP($B22,'Vlookup (hide)'!$A$4:$J$54,8,FALSE),IF($C22="VOC",VLOOKUP($B22,'Vlookup (hide)'!$L$4:$U$54,8,FALSE),IF($C22="SO2",VLOOKUP($B22,'Vlookup (hide)'!$W$4:$AF$54,8,FALSE),IF($C22="PM10",VLOOKUP($B22,'Vlookup (hide)'!$AH$4:$AQ$54,8,FALSE)))))))</f>
        <v/>
      </c>
      <c r="Q22" s="9"/>
      <c r="R22" s="31" t="str">
        <f>IF($A22="","",IF($C22="","",IF($C22="NOX",VLOOKUP($B22,'Vlookup (hide)'!$A$4:$J$54,9,FALSE),IF($C22="VOC",VLOOKUP($B22,'Vlookup (hide)'!$L$4:$U$54,9,FALSE),IF($C22="SO2",VLOOKUP($B22,'Vlookup (hide)'!$W$4:$AF$54,9,FALSE),IF($C22="PM10",VLOOKUP($B22,'Vlookup (hide)'!$AH$4:$AQ$54,9,FALSE)))))))</f>
        <v/>
      </c>
      <c r="S22" s="9"/>
      <c r="T22" s="31" t="str">
        <f>IF($A22="","",IF($C22="","",IF($C22="NOX",VLOOKUP($B22,'Vlookup (hide)'!$A$4:$J$54,10,FALSE),IF($C22="VOC",VLOOKUP($B22,'Vlookup (hide)'!$L$4:$U$54,10,FALSE),IF($C22="SO2",VLOOKUP($B22,'Vlookup (hide)'!$W$4:$AF$54,10,FALSE),IF($C22="PM10",VLOOKUP($B22,'Vlookup (hide)'!$AH$4:$AQ$54,10,FALSE)))))))</f>
        <v/>
      </c>
      <c r="U22" s="9"/>
      <c r="V22" s="219"/>
      <c r="W22" s="258"/>
    </row>
    <row r="23" spans="1:23" ht="72" customHeight="1" x14ac:dyDescent="0.25">
      <c r="A23" s="91"/>
      <c r="B23" s="31" t="str">
        <f>IF(A23="","",VLOOKUP(A23,Hidden!$U$2:$V$52,2,FALSE))</f>
        <v/>
      </c>
      <c r="C23" s="52"/>
      <c r="D23" s="31" t="str">
        <f>IF($A23="","",IF($C23="","",IF($C23="NOX",VLOOKUP($B23,'Vlookup (hide)'!$A$4:$J$54,2,FALSE),IF($C23="VOC",VLOOKUP($B23,'Vlookup (hide)'!$L$4:$U$54,2,FALSE),IF($C23="SO2",VLOOKUP($B23,'Vlookup (hide)'!$W$4:$AF$54,2,FALSE),IF($C23="PM10",VLOOKUP($B23,'Vlookup (hide)'!$AH$4:$AQ$54,2,FALSE)))))))</f>
        <v/>
      </c>
      <c r="E23" s="9"/>
      <c r="F23" s="31" t="str">
        <f>IF($A23="","",IF($C23="","",IF($C23="NOX",VLOOKUP($B23,'Vlookup (hide)'!$A$4:$J$54,3,FALSE),IF($C23="VOC",VLOOKUP($B23,'Vlookup (hide)'!$L$4:$U$54,3,FALSE),IF($C23="SO2",VLOOKUP($B23,'Vlookup (hide)'!$W$4:$AF$54,3,FALSE),IF($C23="PM10",VLOOKUP($B23,'Vlookup (hide)'!$AH$4:$AQ$54,3,FALSE)))))))</f>
        <v/>
      </c>
      <c r="G23" s="9"/>
      <c r="H23" s="31" t="str">
        <f>IF($A23="","",IF($C23="","",IF($C23="NOX",VLOOKUP($B23,'Vlookup (hide)'!$A$4:$J$54,4,FALSE),IF($C23="VOC",VLOOKUP($B23,'Vlookup (hide)'!$L$4:$U$54,4,FALSE),IF($C23="SO2",VLOOKUP($B23,'Vlookup (hide)'!$W$4:$AF$54,4,FALSE),IF($C23="PM10",VLOOKUP($B23,'Vlookup (hide)'!$AH$4:$AQ$54,4,FALSE)))))))</f>
        <v/>
      </c>
      <c r="I23" s="9"/>
      <c r="J23" s="31" t="str">
        <f>IF($A23="","",IF($C23="","",IF($C23="NOX",VLOOKUP($B23,'Vlookup (hide)'!$A$4:$J$54,5,FALSE),IF($C23="VOC",VLOOKUP($B23,'Vlookup (hide)'!$L$4:$U$54,5,FALSE),IF($C23="SO2",VLOOKUP($B23,'Vlookup (hide)'!$W$4:$AF$54,5,FALSE),IF($C23="PM10",VLOOKUP($B23,'Vlookup (hide)'!$AH$4:$AQ$54,5,FALSE)))))))</f>
        <v/>
      </c>
      <c r="K23" s="9"/>
      <c r="L23" s="31" t="str">
        <f>IF($A23="","",IF($C23="","",IF($C23="NOX",VLOOKUP($B23,'Vlookup (hide)'!$A$4:$J$54,6,FALSE),IF($C23="VOC",VLOOKUP($B23,'Vlookup (hide)'!$L$4:$U$54,6,FALSE),IF($C23="SO2",VLOOKUP($B23,'Vlookup (hide)'!$W$4:$AF$54,6,FALSE),IF($C23="PM10",VLOOKUP($B23,'Vlookup (hide)'!$AH$4:$AQ$54,6,FALSE)))))))</f>
        <v/>
      </c>
      <c r="M23" s="9"/>
      <c r="N23" s="31" t="str">
        <f>IF($A23="","",IF($C23="","",IF($C23="NOX",VLOOKUP($B23,'Vlookup (hide)'!$A$4:$J$54,7,FALSE),IF($C23="VOC",VLOOKUP($B23,'Vlookup (hide)'!$L$4:$U$54,7,FALSE),IF($C23="SO2",VLOOKUP($B23,'Vlookup (hide)'!$W$4:$AF$54,7,FALSE),IF($C23="PM10",VLOOKUP($B23,'Vlookup (hide)'!$AH$4:$AQ$54,7,FALSE)))))))</f>
        <v/>
      </c>
      <c r="O23" s="9"/>
      <c r="P23" s="31" t="str">
        <f>IF($A23="","",IF($C23="","",IF($C23="NOX",VLOOKUP($B23,'Vlookup (hide)'!$A$4:$J$54,8,FALSE),IF($C23="VOC",VLOOKUP($B23,'Vlookup (hide)'!$L$4:$U$54,8,FALSE),IF($C23="SO2",VLOOKUP($B23,'Vlookup (hide)'!$W$4:$AF$54,8,FALSE),IF($C23="PM10",VLOOKUP($B23,'Vlookup (hide)'!$AH$4:$AQ$54,8,FALSE)))))))</f>
        <v/>
      </c>
      <c r="Q23" s="9"/>
      <c r="R23" s="31" t="str">
        <f>IF($A23="","",IF($C23="","",IF($C23="NOX",VLOOKUP($B23,'Vlookup (hide)'!$A$4:$J$54,9,FALSE),IF($C23="VOC",VLOOKUP($B23,'Vlookup (hide)'!$L$4:$U$54,9,FALSE),IF($C23="SO2",VLOOKUP($B23,'Vlookup (hide)'!$W$4:$AF$54,9,FALSE),IF($C23="PM10",VLOOKUP($B23,'Vlookup (hide)'!$AH$4:$AQ$54,9,FALSE)))))))</f>
        <v/>
      </c>
      <c r="S23" s="9"/>
      <c r="T23" s="31" t="str">
        <f>IF($A23="","",IF($C23="","",IF($C23="NOX",VLOOKUP($B23,'Vlookup (hide)'!$A$4:$J$54,10,FALSE),IF($C23="VOC",VLOOKUP($B23,'Vlookup (hide)'!$L$4:$U$54,10,FALSE),IF($C23="SO2",VLOOKUP($B23,'Vlookup (hide)'!$W$4:$AF$54,10,FALSE),IF($C23="PM10",VLOOKUP($B23,'Vlookup (hide)'!$AH$4:$AQ$54,10,FALSE)))))))</f>
        <v/>
      </c>
      <c r="U23" s="9"/>
      <c r="V23" s="219"/>
      <c r="W23" s="258"/>
    </row>
    <row r="24" spans="1:23" ht="72" customHeight="1" x14ac:dyDescent="0.25">
      <c r="A24" s="91"/>
      <c r="B24" s="31" t="str">
        <f>IF(A24="","",VLOOKUP(A24,Hidden!$U$2:$V$52,2,FALSE))</f>
        <v/>
      </c>
      <c r="C24" s="52"/>
      <c r="D24" s="31" t="str">
        <f>IF($A24="","",IF($C24="","",IF($C24="NOX",VLOOKUP($B24,'Vlookup (hide)'!$A$4:$J$54,2,FALSE),IF($C24="VOC",VLOOKUP($B24,'Vlookup (hide)'!$L$4:$U$54,2,FALSE),IF($C24="SO2",VLOOKUP($B24,'Vlookup (hide)'!$W$4:$AF$54,2,FALSE),IF($C24="PM10",VLOOKUP($B24,'Vlookup (hide)'!$AH$4:$AQ$54,2,FALSE)))))))</f>
        <v/>
      </c>
      <c r="E24" s="9"/>
      <c r="F24" s="31" t="str">
        <f>IF($A24="","",IF($C24="","",IF($C24="NOX",VLOOKUP($B24,'Vlookup (hide)'!$A$4:$J$54,3,FALSE),IF($C24="VOC",VLOOKUP($B24,'Vlookup (hide)'!$L$4:$U$54,3,FALSE),IF($C24="SO2",VLOOKUP($B24,'Vlookup (hide)'!$W$4:$AF$54,3,FALSE),IF($C24="PM10",VLOOKUP($B24,'Vlookup (hide)'!$AH$4:$AQ$54,3,FALSE)))))))</f>
        <v/>
      </c>
      <c r="G24" s="9"/>
      <c r="H24" s="31" t="str">
        <f>IF($A24="","",IF($C24="","",IF($C24="NOX",VLOOKUP($B24,'Vlookup (hide)'!$A$4:$J$54,4,FALSE),IF($C24="VOC",VLOOKUP($B24,'Vlookup (hide)'!$L$4:$U$54,4,FALSE),IF($C24="SO2",VLOOKUP($B24,'Vlookup (hide)'!$W$4:$AF$54,4,FALSE),IF($C24="PM10",VLOOKUP($B24,'Vlookup (hide)'!$AH$4:$AQ$54,4,FALSE)))))))</f>
        <v/>
      </c>
      <c r="I24" s="9"/>
      <c r="J24" s="31" t="str">
        <f>IF($A24="","",IF($C24="","",IF($C24="NOX",VLOOKUP($B24,'Vlookup (hide)'!$A$4:$J$54,5,FALSE),IF($C24="VOC",VLOOKUP($B24,'Vlookup (hide)'!$L$4:$U$54,5,FALSE),IF($C24="SO2",VLOOKUP($B24,'Vlookup (hide)'!$W$4:$AF$54,5,FALSE),IF($C24="PM10",VLOOKUP($B24,'Vlookup (hide)'!$AH$4:$AQ$54,5,FALSE)))))))</f>
        <v/>
      </c>
      <c r="K24" s="9"/>
      <c r="L24" s="31" t="str">
        <f>IF($A24="","",IF($C24="","",IF($C24="NOX",VLOOKUP($B24,'Vlookup (hide)'!$A$4:$J$54,6,FALSE),IF($C24="VOC",VLOOKUP($B24,'Vlookup (hide)'!$L$4:$U$54,6,FALSE),IF($C24="SO2",VLOOKUP($B24,'Vlookup (hide)'!$W$4:$AF$54,6,FALSE),IF($C24="PM10",VLOOKUP($B24,'Vlookup (hide)'!$AH$4:$AQ$54,6,FALSE)))))))</f>
        <v/>
      </c>
      <c r="M24" s="9"/>
      <c r="N24" s="31" t="str">
        <f>IF($A24="","",IF($C24="","",IF($C24="NOX",VLOOKUP($B24,'Vlookup (hide)'!$A$4:$J$54,7,FALSE),IF($C24="VOC",VLOOKUP($B24,'Vlookup (hide)'!$L$4:$U$54,7,FALSE),IF($C24="SO2",VLOOKUP($B24,'Vlookup (hide)'!$W$4:$AF$54,7,FALSE),IF($C24="PM10",VLOOKUP($B24,'Vlookup (hide)'!$AH$4:$AQ$54,7,FALSE)))))))</f>
        <v/>
      </c>
      <c r="O24" s="9"/>
      <c r="P24" s="31" t="str">
        <f>IF($A24="","",IF($C24="","",IF($C24="NOX",VLOOKUP($B24,'Vlookup (hide)'!$A$4:$J$54,8,FALSE),IF($C24="VOC",VLOOKUP($B24,'Vlookup (hide)'!$L$4:$U$54,8,FALSE),IF($C24="SO2",VLOOKUP($B24,'Vlookup (hide)'!$W$4:$AF$54,8,FALSE),IF($C24="PM10",VLOOKUP($B24,'Vlookup (hide)'!$AH$4:$AQ$54,8,FALSE)))))))</f>
        <v/>
      </c>
      <c r="Q24" s="9"/>
      <c r="R24" s="31" t="str">
        <f>IF($A24="","",IF($C24="","",IF($C24="NOX",VLOOKUP($B24,'Vlookup (hide)'!$A$4:$J$54,9,FALSE),IF($C24="VOC",VLOOKUP($B24,'Vlookup (hide)'!$L$4:$U$54,9,FALSE),IF($C24="SO2",VLOOKUP($B24,'Vlookup (hide)'!$W$4:$AF$54,9,FALSE),IF($C24="PM10",VLOOKUP($B24,'Vlookup (hide)'!$AH$4:$AQ$54,9,FALSE)))))))</f>
        <v/>
      </c>
      <c r="S24" s="9"/>
      <c r="T24" s="31" t="str">
        <f>IF($A24="","",IF($C24="","",IF($C24="NOX",VLOOKUP($B24,'Vlookup (hide)'!$A$4:$J$54,10,FALSE),IF($C24="VOC",VLOOKUP($B24,'Vlookup (hide)'!$L$4:$U$54,10,FALSE),IF($C24="SO2",VLOOKUP($B24,'Vlookup (hide)'!$W$4:$AF$54,10,FALSE),IF($C24="PM10",VLOOKUP($B24,'Vlookup (hide)'!$AH$4:$AQ$54,10,FALSE)))))))</f>
        <v/>
      </c>
      <c r="U24" s="9"/>
      <c r="V24" s="219"/>
      <c r="W24" s="258"/>
    </row>
    <row r="25" spans="1:23" ht="72" customHeight="1" x14ac:dyDescent="0.25">
      <c r="A25" s="91"/>
      <c r="B25" s="31" t="str">
        <f>IF(A25="","",VLOOKUP(A25,Hidden!$U$2:$V$52,2,FALSE))</f>
        <v/>
      </c>
      <c r="C25" s="52"/>
      <c r="D25" s="31" t="str">
        <f>IF($A25="","",IF($C25="","",IF($C25="NOX",VLOOKUP($B25,'Vlookup (hide)'!$A$4:$J$54,2,FALSE),IF($C25="VOC",VLOOKUP($B25,'Vlookup (hide)'!$L$4:$U$54,2,FALSE),IF($C25="SO2",VLOOKUP($B25,'Vlookup (hide)'!$W$4:$AF$54,2,FALSE),IF($C25="PM10",VLOOKUP($B25,'Vlookup (hide)'!$AH$4:$AQ$54,2,FALSE)))))))</f>
        <v/>
      </c>
      <c r="E25" s="9"/>
      <c r="F25" s="31" t="str">
        <f>IF($A25="","",IF($C25="","",IF($C25="NOX",VLOOKUP($B25,'Vlookup (hide)'!$A$4:$J$54,3,FALSE),IF($C25="VOC",VLOOKUP($B25,'Vlookup (hide)'!$L$4:$U$54,3,FALSE),IF($C25="SO2",VLOOKUP($B25,'Vlookup (hide)'!$W$4:$AF$54,3,FALSE),IF($C25="PM10",VLOOKUP($B25,'Vlookup (hide)'!$AH$4:$AQ$54,3,FALSE)))))))</f>
        <v/>
      </c>
      <c r="G25" s="9"/>
      <c r="H25" s="31" t="str">
        <f>IF($A25="","",IF($C25="","",IF($C25="NOX",VLOOKUP($B25,'Vlookup (hide)'!$A$4:$J$54,4,FALSE),IF($C25="VOC",VLOOKUP($B25,'Vlookup (hide)'!$L$4:$U$54,4,FALSE),IF($C25="SO2",VLOOKUP($B25,'Vlookup (hide)'!$W$4:$AF$54,4,FALSE),IF($C25="PM10",VLOOKUP($B25,'Vlookup (hide)'!$AH$4:$AQ$54,4,FALSE)))))))</f>
        <v/>
      </c>
      <c r="I25" s="9"/>
      <c r="J25" s="31" t="str">
        <f>IF($A25="","",IF($C25="","",IF($C25="NOX",VLOOKUP($B25,'Vlookup (hide)'!$A$4:$J$54,5,FALSE),IF($C25="VOC",VLOOKUP($B25,'Vlookup (hide)'!$L$4:$U$54,5,FALSE),IF($C25="SO2",VLOOKUP($B25,'Vlookup (hide)'!$W$4:$AF$54,5,FALSE),IF($C25="PM10",VLOOKUP($B25,'Vlookup (hide)'!$AH$4:$AQ$54,5,FALSE)))))))</f>
        <v/>
      </c>
      <c r="K25" s="9"/>
      <c r="L25" s="31" t="str">
        <f>IF($A25="","",IF($C25="","",IF($C25="NOX",VLOOKUP($B25,'Vlookup (hide)'!$A$4:$J$54,6,FALSE),IF($C25="VOC",VLOOKUP($B25,'Vlookup (hide)'!$L$4:$U$54,6,FALSE),IF($C25="SO2",VLOOKUP($B25,'Vlookup (hide)'!$W$4:$AF$54,6,FALSE),IF($C25="PM10",VLOOKUP($B25,'Vlookup (hide)'!$AH$4:$AQ$54,6,FALSE)))))))</f>
        <v/>
      </c>
      <c r="M25" s="9"/>
      <c r="N25" s="31" t="str">
        <f>IF($A25="","",IF($C25="","",IF($C25="NOX",VLOOKUP($B25,'Vlookup (hide)'!$A$4:$J$54,7,FALSE),IF($C25="VOC",VLOOKUP($B25,'Vlookup (hide)'!$L$4:$U$54,7,FALSE),IF($C25="SO2",VLOOKUP($B25,'Vlookup (hide)'!$W$4:$AF$54,7,FALSE),IF($C25="PM10",VLOOKUP($B25,'Vlookup (hide)'!$AH$4:$AQ$54,7,FALSE)))))))</f>
        <v/>
      </c>
      <c r="O25" s="9"/>
      <c r="P25" s="31" t="str">
        <f>IF($A25="","",IF($C25="","",IF($C25="NOX",VLOOKUP($B25,'Vlookup (hide)'!$A$4:$J$54,8,FALSE),IF($C25="VOC",VLOOKUP($B25,'Vlookup (hide)'!$L$4:$U$54,8,FALSE),IF($C25="SO2",VLOOKUP($B25,'Vlookup (hide)'!$W$4:$AF$54,8,FALSE),IF($C25="PM10",VLOOKUP($B25,'Vlookup (hide)'!$AH$4:$AQ$54,8,FALSE)))))))</f>
        <v/>
      </c>
      <c r="Q25" s="9"/>
      <c r="R25" s="31" t="str">
        <f>IF($A25="","",IF($C25="","",IF($C25="NOX",VLOOKUP($B25,'Vlookup (hide)'!$A$4:$J$54,9,FALSE),IF($C25="VOC",VLOOKUP($B25,'Vlookup (hide)'!$L$4:$U$54,9,FALSE),IF($C25="SO2",VLOOKUP($B25,'Vlookup (hide)'!$W$4:$AF$54,9,FALSE),IF($C25="PM10",VLOOKUP($B25,'Vlookup (hide)'!$AH$4:$AQ$54,9,FALSE)))))))</f>
        <v/>
      </c>
      <c r="S25" s="9"/>
      <c r="T25" s="31" t="str">
        <f>IF($A25="","",IF($C25="","",IF($C25="NOX",VLOOKUP($B25,'Vlookup (hide)'!$A$4:$J$54,10,FALSE),IF($C25="VOC",VLOOKUP($B25,'Vlookup (hide)'!$L$4:$U$54,10,FALSE),IF($C25="SO2",VLOOKUP($B25,'Vlookup (hide)'!$W$4:$AF$54,10,FALSE),IF($C25="PM10",VLOOKUP($B25,'Vlookup (hide)'!$AH$4:$AQ$54,10,FALSE)))))))</f>
        <v/>
      </c>
      <c r="U25" s="9"/>
      <c r="V25" s="219"/>
      <c r="W25" s="258"/>
    </row>
    <row r="26" spans="1:23" ht="72" customHeight="1" x14ac:dyDescent="0.25">
      <c r="A26" s="91"/>
      <c r="B26" s="31" t="str">
        <f>IF(A26="","",VLOOKUP(A26,Hidden!$U$2:$V$52,2,FALSE))</f>
        <v/>
      </c>
      <c r="C26" s="52"/>
      <c r="D26" s="31" t="str">
        <f>IF($A26="","",IF($C26="","",IF($C26="NOX",VLOOKUP($B26,'Vlookup (hide)'!$A$4:$J$54,2,FALSE),IF($C26="VOC",VLOOKUP($B26,'Vlookup (hide)'!$L$4:$U$54,2,FALSE),IF($C26="SO2",VLOOKUP($B26,'Vlookup (hide)'!$W$4:$AF$54,2,FALSE),IF($C26="PM10",VLOOKUP($B26,'Vlookup (hide)'!$AH$4:$AQ$54,2,FALSE)))))))</f>
        <v/>
      </c>
      <c r="E26" s="9"/>
      <c r="F26" s="31" t="str">
        <f>IF($A26="","",IF($C26="","",IF($C26="NOX",VLOOKUP($B26,'Vlookup (hide)'!$A$4:$J$54,3,FALSE),IF($C26="VOC",VLOOKUP($B26,'Vlookup (hide)'!$L$4:$U$54,3,FALSE),IF($C26="SO2",VLOOKUP($B26,'Vlookup (hide)'!$W$4:$AF$54,3,FALSE),IF($C26="PM10",VLOOKUP($B26,'Vlookup (hide)'!$AH$4:$AQ$54,3,FALSE)))))))</f>
        <v/>
      </c>
      <c r="G26" s="9"/>
      <c r="H26" s="31" t="str">
        <f>IF($A26="","",IF($C26="","",IF($C26="NOX",VLOOKUP($B26,'Vlookup (hide)'!$A$4:$J$54,4,FALSE),IF($C26="VOC",VLOOKUP($B26,'Vlookup (hide)'!$L$4:$U$54,4,FALSE),IF($C26="SO2",VLOOKUP($B26,'Vlookup (hide)'!$W$4:$AF$54,4,FALSE),IF($C26="PM10",VLOOKUP($B26,'Vlookup (hide)'!$AH$4:$AQ$54,4,FALSE)))))))</f>
        <v/>
      </c>
      <c r="I26" s="9"/>
      <c r="J26" s="31" t="str">
        <f>IF($A26="","",IF($C26="","",IF($C26="NOX",VLOOKUP($B26,'Vlookup (hide)'!$A$4:$J$54,5,FALSE),IF($C26="VOC",VLOOKUP($B26,'Vlookup (hide)'!$L$4:$U$54,5,FALSE),IF($C26="SO2",VLOOKUP($B26,'Vlookup (hide)'!$W$4:$AF$54,5,FALSE),IF($C26="PM10",VLOOKUP($B26,'Vlookup (hide)'!$AH$4:$AQ$54,5,FALSE)))))))</f>
        <v/>
      </c>
      <c r="K26" s="9"/>
      <c r="L26" s="31" t="str">
        <f>IF($A26="","",IF($C26="","",IF($C26="NOX",VLOOKUP($B26,'Vlookup (hide)'!$A$4:$J$54,6,FALSE),IF($C26="VOC",VLOOKUP($B26,'Vlookup (hide)'!$L$4:$U$54,6,FALSE),IF($C26="SO2",VLOOKUP($B26,'Vlookup (hide)'!$W$4:$AF$54,6,FALSE),IF($C26="PM10",VLOOKUP($B26,'Vlookup (hide)'!$AH$4:$AQ$54,6,FALSE)))))))</f>
        <v/>
      </c>
      <c r="M26" s="9"/>
      <c r="N26" s="31" t="str">
        <f>IF($A26="","",IF($C26="","",IF($C26="NOX",VLOOKUP($B26,'Vlookup (hide)'!$A$4:$J$54,7,FALSE),IF($C26="VOC",VLOOKUP($B26,'Vlookup (hide)'!$L$4:$U$54,7,FALSE),IF($C26="SO2",VLOOKUP($B26,'Vlookup (hide)'!$W$4:$AF$54,7,FALSE),IF($C26="PM10",VLOOKUP($B26,'Vlookup (hide)'!$AH$4:$AQ$54,7,FALSE)))))))</f>
        <v/>
      </c>
      <c r="O26" s="9"/>
      <c r="P26" s="31" t="str">
        <f>IF($A26="","",IF($C26="","",IF($C26="NOX",VLOOKUP($B26,'Vlookup (hide)'!$A$4:$J$54,8,FALSE),IF($C26="VOC",VLOOKUP($B26,'Vlookup (hide)'!$L$4:$U$54,8,FALSE),IF($C26="SO2",VLOOKUP($B26,'Vlookup (hide)'!$W$4:$AF$54,8,FALSE),IF($C26="PM10",VLOOKUP($B26,'Vlookup (hide)'!$AH$4:$AQ$54,8,FALSE)))))))</f>
        <v/>
      </c>
      <c r="Q26" s="9"/>
      <c r="R26" s="31" t="str">
        <f>IF($A26="","",IF($C26="","",IF($C26="NOX",VLOOKUP($B26,'Vlookup (hide)'!$A$4:$J$54,9,FALSE),IF($C26="VOC",VLOOKUP($B26,'Vlookup (hide)'!$L$4:$U$54,9,FALSE),IF($C26="SO2",VLOOKUP($B26,'Vlookup (hide)'!$W$4:$AF$54,9,FALSE),IF($C26="PM10",VLOOKUP($B26,'Vlookup (hide)'!$AH$4:$AQ$54,9,FALSE)))))))</f>
        <v/>
      </c>
      <c r="S26" s="9"/>
      <c r="T26" s="31" t="str">
        <f>IF($A26="","",IF($C26="","",IF($C26="NOX",VLOOKUP($B26,'Vlookup (hide)'!$A$4:$J$54,10,FALSE),IF($C26="VOC",VLOOKUP($B26,'Vlookup (hide)'!$L$4:$U$54,10,FALSE),IF($C26="SO2",VLOOKUP($B26,'Vlookup (hide)'!$W$4:$AF$54,10,FALSE),IF($C26="PM10",VLOOKUP($B26,'Vlookup (hide)'!$AH$4:$AQ$54,10,FALSE)))))))</f>
        <v/>
      </c>
      <c r="U26" s="9"/>
      <c r="V26" s="219"/>
      <c r="W26" s="258"/>
    </row>
    <row r="27" spans="1:23" ht="72" customHeight="1" x14ac:dyDescent="0.25">
      <c r="A27" s="91"/>
      <c r="B27" s="31" t="str">
        <f>IF(A27="","",VLOOKUP(A27,Hidden!$U$2:$V$52,2,FALSE))</f>
        <v/>
      </c>
      <c r="C27" s="52"/>
      <c r="D27" s="31" t="str">
        <f>IF($A27="","",IF($C27="","",IF($C27="NOX",VLOOKUP($B27,'Vlookup (hide)'!$A$4:$J$54,2,FALSE),IF($C27="VOC",VLOOKUP($B27,'Vlookup (hide)'!$L$4:$U$54,2,FALSE),IF($C27="SO2",VLOOKUP($B27,'Vlookup (hide)'!$W$4:$AF$54,2,FALSE),IF($C27="PM10",VLOOKUP($B27,'Vlookup (hide)'!$AH$4:$AQ$54,2,FALSE)))))))</f>
        <v/>
      </c>
      <c r="E27" s="9"/>
      <c r="F27" s="31" t="str">
        <f>IF($A27="","",IF($C27="","",IF($C27="NOX",VLOOKUP($B27,'Vlookup (hide)'!$A$4:$J$54,3,FALSE),IF($C27="VOC",VLOOKUP($B27,'Vlookup (hide)'!$L$4:$U$54,3,FALSE),IF($C27="SO2",VLOOKUP($B27,'Vlookup (hide)'!$W$4:$AF$54,3,FALSE),IF($C27="PM10",VLOOKUP($B27,'Vlookup (hide)'!$AH$4:$AQ$54,3,FALSE)))))))</f>
        <v/>
      </c>
      <c r="G27" s="9"/>
      <c r="H27" s="31" t="str">
        <f>IF($A27="","",IF($C27="","",IF($C27="NOX",VLOOKUP($B27,'Vlookup (hide)'!$A$4:$J$54,4,FALSE),IF($C27="VOC",VLOOKUP($B27,'Vlookup (hide)'!$L$4:$U$54,4,FALSE),IF($C27="SO2",VLOOKUP($B27,'Vlookup (hide)'!$W$4:$AF$54,4,FALSE),IF($C27="PM10",VLOOKUP($B27,'Vlookup (hide)'!$AH$4:$AQ$54,4,FALSE)))))))</f>
        <v/>
      </c>
      <c r="I27" s="9"/>
      <c r="J27" s="31" t="str">
        <f>IF($A27="","",IF($C27="","",IF($C27="NOX",VLOOKUP($B27,'Vlookup (hide)'!$A$4:$J$54,5,FALSE),IF($C27="VOC",VLOOKUP($B27,'Vlookup (hide)'!$L$4:$U$54,5,FALSE),IF($C27="SO2",VLOOKUP($B27,'Vlookup (hide)'!$W$4:$AF$54,5,FALSE),IF($C27="PM10",VLOOKUP($B27,'Vlookup (hide)'!$AH$4:$AQ$54,5,FALSE)))))))</f>
        <v/>
      </c>
      <c r="K27" s="9"/>
      <c r="L27" s="31" t="str">
        <f>IF($A27="","",IF($C27="","",IF($C27="NOX",VLOOKUP($B27,'Vlookup (hide)'!$A$4:$J$54,6,FALSE),IF($C27="VOC",VLOOKUP($B27,'Vlookup (hide)'!$L$4:$U$54,6,FALSE),IF($C27="SO2",VLOOKUP($B27,'Vlookup (hide)'!$W$4:$AF$54,6,FALSE),IF($C27="PM10",VLOOKUP($B27,'Vlookup (hide)'!$AH$4:$AQ$54,6,FALSE)))))))</f>
        <v/>
      </c>
      <c r="M27" s="9"/>
      <c r="N27" s="31" t="str">
        <f>IF($A27="","",IF($C27="","",IF($C27="NOX",VLOOKUP($B27,'Vlookup (hide)'!$A$4:$J$54,7,FALSE),IF($C27="VOC",VLOOKUP($B27,'Vlookup (hide)'!$L$4:$U$54,7,FALSE),IF($C27="SO2",VLOOKUP($B27,'Vlookup (hide)'!$W$4:$AF$54,7,FALSE),IF($C27="PM10",VLOOKUP($B27,'Vlookup (hide)'!$AH$4:$AQ$54,7,FALSE)))))))</f>
        <v/>
      </c>
      <c r="O27" s="9"/>
      <c r="P27" s="31" t="str">
        <f>IF($A27="","",IF($C27="","",IF($C27="NOX",VLOOKUP($B27,'Vlookup (hide)'!$A$4:$J$54,8,FALSE),IF($C27="VOC",VLOOKUP($B27,'Vlookup (hide)'!$L$4:$U$54,8,FALSE),IF($C27="SO2",VLOOKUP($B27,'Vlookup (hide)'!$W$4:$AF$54,8,FALSE),IF($C27="PM10",VLOOKUP($B27,'Vlookup (hide)'!$AH$4:$AQ$54,8,FALSE)))))))</f>
        <v/>
      </c>
      <c r="Q27" s="9"/>
      <c r="R27" s="31" t="str">
        <f>IF($A27="","",IF($C27="","",IF($C27="NOX",VLOOKUP($B27,'Vlookup (hide)'!$A$4:$J$54,9,FALSE),IF($C27="VOC",VLOOKUP($B27,'Vlookup (hide)'!$L$4:$U$54,9,FALSE),IF($C27="SO2",VLOOKUP($B27,'Vlookup (hide)'!$W$4:$AF$54,9,FALSE),IF($C27="PM10",VLOOKUP($B27,'Vlookup (hide)'!$AH$4:$AQ$54,9,FALSE)))))))</f>
        <v/>
      </c>
      <c r="S27" s="9"/>
      <c r="T27" s="31" t="str">
        <f>IF($A27="","",IF($C27="","",IF($C27="NOX",VLOOKUP($B27,'Vlookup (hide)'!$A$4:$J$54,10,FALSE),IF($C27="VOC",VLOOKUP($B27,'Vlookup (hide)'!$L$4:$U$54,10,FALSE),IF($C27="SO2",VLOOKUP($B27,'Vlookup (hide)'!$W$4:$AF$54,10,FALSE),IF($C27="PM10",VLOOKUP($B27,'Vlookup (hide)'!$AH$4:$AQ$54,10,FALSE)))))))</f>
        <v/>
      </c>
      <c r="U27" s="9"/>
      <c r="V27" s="219"/>
      <c r="W27" s="258"/>
    </row>
    <row r="28" spans="1:23" ht="72" customHeight="1" x14ac:dyDescent="0.25">
      <c r="A28" s="91"/>
      <c r="B28" s="31" t="str">
        <f>IF(A28="","",VLOOKUP(A28,Hidden!$U$2:$V$52,2,FALSE))</f>
        <v/>
      </c>
      <c r="C28" s="52"/>
      <c r="D28" s="31" t="str">
        <f>IF($A28="","",IF($C28="","",IF($C28="NOX",VLOOKUP($B28,'Vlookup (hide)'!$A$4:$J$54,2,FALSE),IF($C28="VOC",VLOOKUP($B28,'Vlookup (hide)'!$L$4:$U$54,2,FALSE),IF($C28="SO2",VLOOKUP($B28,'Vlookup (hide)'!$W$4:$AF$54,2,FALSE),IF($C28="PM10",VLOOKUP($B28,'Vlookup (hide)'!$AH$4:$AQ$54,2,FALSE)))))))</f>
        <v/>
      </c>
      <c r="E28" s="9"/>
      <c r="F28" s="31" t="str">
        <f>IF($A28="","",IF($C28="","",IF($C28="NOX",VLOOKUP($B28,'Vlookup (hide)'!$A$4:$J$54,3,FALSE),IF($C28="VOC",VLOOKUP($B28,'Vlookup (hide)'!$L$4:$U$54,3,FALSE),IF($C28="SO2",VLOOKUP($B28,'Vlookup (hide)'!$W$4:$AF$54,3,FALSE),IF($C28="PM10",VLOOKUP($B28,'Vlookup (hide)'!$AH$4:$AQ$54,3,FALSE)))))))</f>
        <v/>
      </c>
      <c r="G28" s="9"/>
      <c r="H28" s="31" t="str">
        <f>IF($A28="","",IF($C28="","",IF($C28="NOX",VLOOKUP($B28,'Vlookup (hide)'!$A$4:$J$54,4,FALSE),IF($C28="VOC",VLOOKUP($B28,'Vlookup (hide)'!$L$4:$U$54,4,FALSE),IF($C28="SO2",VLOOKUP($B28,'Vlookup (hide)'!$W$4:$AF$54,4,FALSE),IF($C28="PM10",VLOOKUP($B28,'Vlookup (hide)'!$AH$4:$AQ$54,4,FALSE)))))))</f>
        <v/>
      </c>
      <c r="I28" s="9"/>
      <c r="J28" s="31" t="str">
        <f>IF($A28="","",IF($C28="","",IF($C28="NOX",VLOOKUP($B28,'Vlookup (hide)'!$A$4:$J$54,5,FALSE),IF($C28="VOC",VLOOKUP($B28,'Vlookup (hide)'!$L$4:$U$54,5,FALSE),IF($C28="SO2",VLOOKUP($B28,'Vlookup (hide)'!$W$4:$AF$54,5,FALSE),IF($C28="PM10",VLOOKUP($B28,'Vlookup (hide)'!$AH$4:$AQ$54,5,FALSE)))))))</f>
        <v/>
      </c>
      <c r="K28" s="9"/>
      <c r="L28" s="31" t="str">
        <f>IF($A28="","",IF($C28="","",IF($C28="NOX",VLOOKUP($B28,'Vlookup (hide)'!$A$4:$J$54,6,FALSE),IF($C28="VOC",VLOOKUP($B28,'Vlookup (hide)'!$L$4:$U$54,6,FALSE),IF($C28="SO2",VLOOKUP($B28,'Vlookup (hide)'!$W$4:$AF$54,6,FALSE),IF($C28="PM10",VLOOKUP($B28,'Vlookup (hide)'!$AH$4:$AQ$54,6,FALSE)))))))</f>
        <v/>
      </c>
      <c r="M28" s="9"/>
      <c r="N28" s="31" t="str">
        <f>IF($A28="","",IF($C28="","",IF($C28="NOX",VLOOKUP($B28,'Vlookup (hide)'!$A$4:$J$54,7,FALSE),IF($C28="VOC",VLOOKUP($B28,'Vlookup (hide)'!$L$4:$U$54,7,FALSE),IF($C28="SO2",VLOOKUP($B28,'Vlookup (hide)'!$W$4:$AF$54,7,FALSE),IF($C28="PM10",VLOOKUP($B28,'Vlookup (hide)'!$AH$4:$AQ$54,7,FALSE)))))))</f>
        <v/>
      </c>
      <c r="O28" s="9"/>
      <c r="P28" s="31" t="str">
        <f>IF($A28="","",IF($C28="","",IF($C28="NOX",VLOOKUP($B28,'Vlookup (hide)'!$A$4:$J$54,8,FALSE),IF($C28="VOC",VLOOKUP($B28,'Vlookup (hide)'!$L$4:$U$54,8,FALSE),IF($C28="SO2",VLOOKUP($B28,'Vlookup (hide)'!$W$4:$AF$54,8,FALSE),IF($C28="PM10",VLOOKUP($B28,'Vlookup (hide)'!$AH$4:$AQ$54,8,FALSE)))))))</f>
        <v/>
      </c>
      <c r="Q28" s="9"/>
      <c r="R28" s="31" t="str">
        <f>IF($A28="","",IF($C28="","",IF($C28="NOX",VLOOKUP($B28,'Vlookup (hide)'!$A$4:$J$54,9,FALSE),IF($C28="VOC",VLOOKUP($B28,'Vlookup (hide)'!$L$4:$U$54,9,FALSE),IF($C28="SO2",VLOOKUP($B28,'Vlookup (hide)'!$W$4:$AF$54,9,FALSE),IF($C28="PM10",VLOOKUP($B28,'Vlookup (hide)'!$AH$4:$AQ$54,9,FALSE)))))))</f>
        <v/>
      </c>
      <c r="S28" s="9"/>
      <c r="T28" s="31" t="str">
        <f>IF($A28="","",IF($C28="","",IF($C28="NOX",VLOOKUP($B28,'Vlookup (hide)'!$A$4:$J$54,10,FALSE),IF($C28="VOC",VLOOKUP($B28,'Vlookup (hide)'!$L$4:$U$54,10,FALSE),IF($C28="SO2",VLOOKUP($B28,'Vlookup (hide)'!$W$4:$AF$54,10,FALSE),IF($C28="PM10",VLOOKUP($B28,'Vlookup (hide)'!$AH$4:$AQ$54,10,FALSE)))))))</f>
        <v/>
      </c>
      <c r="U28" s="9"/>
      <c r="V28" s="219"/>
      <c r="W28" s="258"/>
    </row>
    <row r="29" spans="1:23" ht="72" customHeight="1" x14ac:dyDescent="0.25">
      <c r="A29" s="91"/>
      <c r="B29" s="31" t="str">
        <f>IF(A29="","",VLOOKUP(A29,Hidden!$U$2:$V$52,2,FALSE))</f>
        <v/>
      </c>
      <c r="C29" s="52"/>
      <c r="D29" s="31" t="str">
        <f>IF($A29="","",IF($C29="","",IF($C29="NOX",VLOOKUP($B29,'Vlookup (hide)'!$A$4:$J$54,2,FALSE),IF($C29="VOC",VLOOKUP($B29,'Vlookup (hide)'!$L$4:$U$54,2,FALSE),IF($C29="SO2",VLOOKUP($B29,'Vlookup (hide)'!$W$4:$AF$54,2,FALSE),IF($C29="PM10",VLOOKUP($B29,'Vlookup (hide)'!$AH$4:$AQ$54,2,FALSE)))))))</f>
        <v/>
      </c>
      <c r="E29" s="9"/>
      <c r="F29" s="31" t="str">
        <f>IF($A29="","",IF($C29="","",IF($C29="NOX",VLOOKUP($B29,'Vlookup (hide)'!$A$4:$J$54,3,FALSE),IF($C29="VOC",VLOOKUP($B29,'Vlookup (hide)'!$L$4:$U$54,3,FALSE),IF($C29="SO2",VLOOKUP($B29,'Vlookup (hide)'!$W$4:$AF$54,3,FALSE),IF($C29="PM10",VLOOKUP($B29,'Vlookup (hide)'!$AH$4:$AQ$54,3,FALSE)))))))</f>
        <v/>
      </c>
      <c r="G29" s="9"/>
      <c r="H29" s="31" t="str">
        <f>IF($A29="","",IF($C29="","",IF($C29="NOX",VLOOKUP($B29,'Vlookup (hide)'!$A$4:$J$54,4,FALSE),IF($C29="VOC",VLOOKUP($B29,'Vlookup (hide)'!$L$4:$U$54,4,FALSE),IF($C29="SO2",VLOOKUP($B29,'Vlookup (hide)'!$W$4:$AF$54,4,FALSE),IF($C29="PM10",VLOOKUP($B29,'Vlookup (hide)'!$AH$4:$AQ$54,4,FALSE)))))))</f>
        <v/>
      </c>
      <c r="I29" s="9"/>
      <c r="J29" s="31" t="str">
        <f>IF($A29="","",IF($C29="","",IF($C29="NOX",VLOOKUP($B29,'Vlookup (hide)'!$A$4:$J$54,5,FALSE),IF($C29="VOC",VLOOKUP($B29,'Vlookup (hide)'!$L$4:$U$54,5,FALSE),IF($C29="SO2",VLOOKUP($B29,'Vlookup (hide)'!$W$4:$AF$54,5,FALSE),IF($C29="PM10",VLOOKUP($B29,'Vlookup (hide)'!$AH$4:$AQ$54,5,FALSE)))))))</f>
        <v/>
      </c>
      <c r="K29" s="9"/>
      <c r="L29" s="31" t="str">
        <f>IF($A29="","",IF($C29="","",IF($C29="NOX",VLOOKUP($B29,'Vlookup (hide)'!$A$4:$J$54,6,FALSE),IF($C29="VOC",VLOOKUP($B29,'Vlookup (hide)'!$L$4:$U$54,6,FALSE),IF($C29="SO2",VLOOKUP($B29,'Vlookup (hide)'!$W$4:$AF$54,6,FALSE),IF($C29="PM10",VLOOKUP($B29,'Vlookup (hide)'!$AH$4:$AQ$54,6,FALSE)))))))</f>
        <v/>
      </c>
      <c r="M29" s="9"/>
      <c r="N29" s="31" t="str">
        <f>IF($A29="","",IF($C29="","",IF($C29="NOX",VLOOKUP($B29,'Vlookup (hide)'!$A$4:$J$54,7,FALSE),IF($C29="VOC",VLOOKUP($B29,'Vlookup (hide)'!$L$4:$U$54,7,FALSE),IF($C29="SO2",VLOOKUP($B29,'Vlookup (hide)'!$W$4:$AF$54,7,FALSE),IF($C29="PM10",VLOOKUP($B29,'Vlookup (hide)'!$AH$4:$AQ$54,7,FALSE)))))))</f>
        <v/>
      </c>
      <c r="O29" s="9"/>
      <c r="P29" s="31" t="str">
        <f>IF($A29="","",IF($C29="","",IF($C29="NOX",VLOOKUP($B29,'Vlookup (hide)'!$A$4:$J$54,8,FALSE),IF($C29="VOC",VLOOKUP($B29,'Vlookup (hide)'!$L$4:$U$54,8,FALSE),IF($C29="SO2",VLOOKUP($B29,'Vlookup (hide)'!$W$4:$AF$54,8,FALSE),IF($C29="PM10",VLOOKUP($B29,'Vlookup (hide)'!$AH$4:$AQ$54,8,FALSE)))))))</f>
        <v/>
      </c>
      <c r="Q29" s="9"/>
      <c r="R29" s="31" t="str">
        <f>IF($A29="","",IF($C29="","",IF($C29="NOX",VLOOKUP($B29,'Vlookup (hide)'!$A$4:$J$54,9,FALSE),IF($C29="VOC",VLOOKUP($B29,'Vlookup (hide)'!$L$4:$U$54,9,FALSE),IF($C29="SO2",VLOOKUP($B29,'Vlookup (hide)'!$W$4:$AF$54,9,FALSE),IF($C29="PM10",VLOOKUP($B29,'Vlookup (hide)'!$AH$4:$AQ$54,9,FALSE)))))))</f>
        <v/>
      </c>
      <c r="S29" s="9"/>
      <c r="T29" s="31" t="str">
        <f>IF($A29="","",IF($C29="","",IF($C29="NOX",VLOOKUP($B29,'Vlookup (hide)'!$A$4:$J$54,10,FALSE),IF($C29="VOC",VLOOKUP($B29,'Vlookup (hide)'!$L$4:$U$54,10,FALSE),IF($C29="SO2",VLOOKUP($B29,'Vlookup (hide)'!$W$4:$AF$54,10,FALSE),IF($C29="PM10",VLOOKUP($B29,'Vlookup (hide)'!$AH$4:$AQ$54,10,FALSE)))))))</f>
        <v/>
      </c>
      <c r="U29" s="9"/>
      <c r="V29" s="219"/>
      <c r="W29" s="258"/>
    </row>
    <row r="30" spans="1:23" ht="72" customHeight="1" x14ac:dyDescent="0.25">
      <c r="A30" s="91"/>
      <c r="B30" s="31" t="str">
        <f>IF(A30="","",VLOOKUP(A30,Hidden!$U$2:$V$52,2,FALSE))</f>
        <v/>
      </c>
      <c r="C30" s="52"/>
      <c r="D30" s="31" t="str">
        <f>IF($A30="","",IF($C30="","",IF($C30="NOX",VLOOKUP($B30,'Vlookup (hide)'!$A$4:$J$54,2,FALSE),IF($C30="VOC",VLOOKUP($B30,'Vlookup (hide)'!$L$4:$U$54,2,FALSE),IF($C30="SO2",VLOOKUP($B30,'Vlookup (hide)'!$W$4:$AF$54,2,FALSE),IF($C30="PM10",VLOOKUP($B30,'Vlookup (hide)'!$AH$4:$AQ$54,2,FALSE)))))))</f>
        <v/>
      </c>
      <c r="E30" s="9"/>
      <c r="F30" s="31" t="str">
        <f>IF($A30="","",IF($C30="","",IF($C30="NOX",VLOOKUP($B30,'Vlookup (hide)'!$A$4:$J$54,3,FALSE),IF($C30="VOC",VLOOKUP($B30,'Vlookup (hide)'!$L$4:$U$54,3,FALSE),IF($C30="SO2",VLOOKUP($B30,'Vlookup (hide)'!$W$4:$AF$54,3,FALSE),IF($C30="PM10",VLOOKUP($B30,'Vlookup (hide)'!$AH$4:$AQ$54,3,FALSE)))))))</f>
        <v/>
      </c>
      <c r="G30" s="9"/>
      <c r="H30" s="31" t="str">
        <f>IF($A30="","",IF($C30="","",IF($C30="NOX",VLOOKUP($B30,'Vlookup (hide)'!$A$4:$J$54,4,FALSE),IF($C30="VOC",VLOOKUP($B30,'Vlookup (hide)'!$L$4:$U$54,4,FALSE),IF($C30="SO2",VLOOKUP($B30,'Vlookup (hide)'!$W$4:$AF$54,4,FALSE),IF($C30="PM10",VLOOKUP($B30,'Vlookup (hide)'!$AH$4:$AQ$54,4,FALSE)))))))</f>
        <v/>
      </c>
      <c r="I30" s="9"/>
      <c r="J30" s="31" t="str">
        <f>IF($A30="","",IF($C30="","",IF($C30="NOX",VLOOKUP($B30,'Vlookup (hide)'!$A$4:$J$54,5,FALSE),IF($C30="VOC",VLOOKUP($B30,'Vlookup (hide)'!$L$4:$U$54,5,FALSE),IF($C30="SO2",VLOOKUP($B30,'Vlookup (hide)'!$W$4:$AF$54,5,FALSE),IF($C30="PM10",VLOOKUP($B30,'Vlookup (hide)'!$AH$4:$AQ$54,5,FALSE)))))))</f>
        <v/>
      </c>
      <c r="K30" s="9"/>
      <c r="L30" s="31" t="str">
        <f>IF($A30="","",IF($C30="","",IF($C30="NOX",VLOOKUP($B30,'Vlookup (hide)'!$A$4:$J$54,6,FALSE),IF($C30="VOC",VLOOKUP($B30,'Vlookup (hide)'!$L$4:$U$54,6,FALSE),IF($C30="SO2",VLOOKUP($B30,'Vlookup (hide)'!$W$4:$AF$54,6,FALSE),IF($C30="PM10",VLOOKUP($B30,'Vlookup (hide)'!$AH$4:$AQ$54,6,FALSE)))))))</f>
        <v/>
      </c>
      <c r="M30" s="9"/>
      <c r="N30" s="31" t="str">
        <f>IF($A30="","",IF($C30="","",IF($C30="NOX",VLOOKUP($B30,'Vlookup (hide)'!$A$4:$J$54,7,FALSE),IF($C30="VOC",VLOOKUP($B30,'Vlookup (hide)'!$L$4:$U$54,7,FALSE),IF($C30="SO2",VLOOKUP($B30,'Vlookup (hide)'!$W$4:$AF$54,7,FALSE),IF($C30="PM10",VLOOKUP($B30,'Vlookup (hide)'!$AH$4:$AQ$54,7,FALSE)))))))</f>
        <v/>
      </c>
      <c r="O30" s="9"/>
      <c r="P30" s="31" t="str">
        <f>IF($A30="","",IF($C30="","",IF($C30="NOX",VLOOKUP($B30,'Vlookup (hide)'!$A$4:$J$54,8,FALSE),IF($C30="VOC",VLOOKUP($B30,'Vlookup (hide)'!$L$4:$U$54,8,FALSE),IF($C30="SO2",VLOOKUP($B30,'Vlookup (hide)'!$W$4:$AF$54,8,FALSE),IF($C30="PM10",VLOOKUP($B30,'Vlookup (hide)'!$AH$4:$AQ$54,8,FALSE)))))))</f>
        <v/>
      </c>
      <c r="Q30" s="9"/>
      <c r="R30" s="31" t="str">
        <f>IF($A30="","",IF($C30="","",IF($C30="NOX",VLOOKUP($B30,'Vlookup (hide)'!$A$4:$J$54,9,FALSE),IF($C30="VOC",VLOOKUP($B30,'Vlookup (hide)'!$L$4:$U$54,9,FALSE),IF($C30="SO2",VLOOKUP($B30,'Vlookup (hide)'!$W$4:$AF$54,9,FALSE),IF($C30="PM10",VLOOKUP($B30,'Vlookup (hide)'!$AH$4:$AQ$54,9,FALSE)))))))</f>
        <v/>
      </c>
      <c r="S30" s="9"/>
      <c r="T30" s="31" t="str">
        <f>IF($A30="","",IF($C30="","",IF($C30="NOX",VLOOKUP($B30,'Vlookup (hide)'!$A$4:$J$54,10,FALSE),IF($C30="VOC",VLOOKUP($B30,'Vlookup (hide)'!$L$4:$U$54,10,FALSE),IF($C30="SO2",VLOOKUP($B30,'Vlookup (hide)'!$W$4:$AF$54,10,FALSE),IF($C30="PM10",VLOOKUP($B30,'Vlookup (hide)'!$AH$4:$AQ$54,10,FALSE)))))))</f>
        <v/>
      </c>
      <c r="U30" s="9"/>
      <c r="V30" s="219"/>
      <c r="W30" s="258"/>
    </row>
    <row r="31" spans="1:23" ht="72" customHeight="1" x14ac:dyDescent="0.25">
      <c r="A31" s="91"/>
      <c r="B31" s="31" t="str">
        <f>IF(A31="","",VLOOKUP(A31,Hidden!$U$2:$V$52,2,FALSE))</f>
        <v/>
      </c>
      <c r="C31" s="52"/>
      <c r="D31" s="31" t="str">
        <f>IF($A31="","",IF($C31="","",IF($C31="NOX",VLOOKUP($B31,'Vlookup (hide)'!$A$4:$J$54,2,FALSE),IF($C31="VOC",VLOOKUP($B31,'Vlookup (hide)'!$L$4:$U$54,2,FALSE),IF($C31="SO2",VLOOKUP($B31,'Vlookup (hide)'!$W$4:$AF$54,2,FALSE),IF($C31="PM10",VLOOKUP($B31,'Vlookup (hide)'!$AH$4:$AQ$54,2,FALSE)))))))</f>
        <v/>
      </c>
      <c r="E31" s="9"/>
      <c r="F31" s="31" t="str">
        <f>IF($A31="","",IF($C31="","",IF($C31="NOX",VLOOKUP($B31,'Vlookup (hide)'!$A$4:$J$54,3,FALSE),IF($C31="VOC",VLOOKUP($B31,'Vlookup (hide)'!$L$4:$U$54,3,FALSE),IF($C31="SO2",VLOOKUP($B31,'Vlookup (hide)'!$W$4:$AF$54,3,FALSE),IF($C31="PM10",VLOOKUP($B31,'Vlookup (hide)'!$AH$4:$AQ$54,3,FALSE)))))))</f>
        <v/>
      </c>
      <c r="G31" s="9"/>
      <c r="H31" s="31" t="str">
        <f>IF($A31="","",IF($C31="","",IF($C31="NOX",VLOOKUP($B31,'Vlookup (hide)'!$A$4:$J$54,4,FALSE),IF($C31="VOC",VLOOKUP($B31,'Vlookup (hide)'!$L$4:$U$54,4,FALSE),IF($C31="SO2",VLOOKUP($B31,'Vlookup (hide)'!$W$4:$AF$54,4,FALSE),IF($C31="PM10",VLOOKUP($B31,'Vlookup (hide)'!$AH$4:$AQ$54,4,FALSE)))))))</f>
        <v/>
      </c>
      <c r="I31" s="9"/>
      <c r="J31" s="31" t="str">
        <f>IF($A31="","",IF($C31="","",IF($C31="NOX",VLOOKUP($B31,'Vlookup (hide)'!$A$4:$J$54,5,FALSE),IF($C31="VOC",VLOOKUP($B31,'Vlookup (hide)'!$L$4:$U$54,5,FALSE),IF($C31="SO2",VLOOKUP($B31,'Vlookup (hide)'!$W$4:$AF$54,5,FALSE),IF($C31="PM10",VLOOKUP($B31,'Vlookup (hide)'!$AH$4:$AQ$54,5,FALSE)))))))</f>
        <v/>
      </c>
      <c r="K31" s="9"/>
      <c r="L31" s="31" t="str">
        <f>IF($A31="","",IF($C31="","",IF($C31="NOX",VLOOKUP($B31,'Vlookup (hide)'!$A$4:$J$54,6,FALSE),IF($C31="VOC",VLOOKUP($B31,'Vlookup (hide)'!$L$4:$U$54,6,FALSE),IF($C31="SO2",VLOOKUP($B31,'Vlookup (hide)'!$W$4:$AF$54,6,FALSE),IF($C31="PM10",VLOOKUP($B31,'Vlookup (hide)'!$AH$4:$AQ$54,6,FALSE)))))))</f>
        <v/>
      </c>
      <c r="M31" s="9"/>
      <c r="N31" s="31" t="str">
        <f>IF($A31="","",IF($C31="","",IF($C31="NOX",VLOOKUP($B31,'Vlookup (hide)'!$A$4:$J$54,7,FALSE),IF($C31="VOC",VLOOKUP($B31,'Vlookup (hide)'!$L$4:$U$54,7,FALSE),IF($C31="SO2",VLOOKUP($B31,'Vlookup (hide)'!$W$4:$AF$54,7,FALSE),IF($C31="PM10",VLOOKUP($B31,'Vlookup (hide)'!$AH$4:$AQ$54,7,FALSE)))))))</f>
        <v/>
      </c>
      <c r="O31" s="9"/>
      <c r="P31" s="31" t="str">
        <f>IF($A31="","",IF($C31="","",IF($C31="NOX",VLOOKUP($B31,'Vlookup (hide)'!$A$4:$J$54,8,FALSE),IF($C31="VOC",VLOOKUP($B31,'Vlookup (hide)'!$L$4:$U$54,8,FALSE),IF($C31="SO2",VLOOKUP($B31,'Vlookup (hide)'!$W$4:$AF$54,8,FALSE),IF($C31="PM10",VLOOKUP($B31,'Vlookup (hide)'!$AH$4:$AQ$54,8,FALSE)))))))</f>
        <v/>
      </c>
      <c r="Q31" s="9"/>
      <c r="R31" s="31" t="str">
        <f>IF($A31="","",IF($C31="","",IF($C31="NOX",VLOOKUP($B31,'Vlookup (hide)'!$A$4:$J$54,9,FALSE),IF($C31="VOC",VLOOKUP($B31,'Vlookup (hide)'!$L$4:$U$54,9,FALSE),IF($C31="SO2",VLOOKUP($B31,'Vlookup (hide)'!$W$4:$AF$54,9,FALSE),IF($C31="PM10",VLOOKUP($B31,'Vlookup (hide)'!$AH$4:$AQ$54,9,FALSE)))))))</f>
        <v/>
      </c>
      <c r="S31" s="9"/>
      <c r="T31" s="31" t="str">
        <f>IF($A31="","",IF($C31="","",IF($C31="NOX",VLOOKUP($B31,'Vlookup (hide)'!$A$4:$J$54,10,FALSE),IF($C31="VOC",VLOOKUP($B31,'Vlookup (hide)'!$L$4:$U$54,10,FALSE),IF($C31="SO2",VLOOKUP($B31,'Vlookup (hide)'!$W$4:$AF$54,10,FALSE),IF($C31="PM10",VLOOKUP($B31,'Vlookup (hide)'!$AH$4:$AQ$54,10,FALSE)))))))</f>
        <v/>
      </c>
      <c r="U31" s="9"/>
      <c r="V31" s="219"/>
      <c r="W31" s="258"/>
    </row>
    <row r="32" spans="1:23" ht="72" customHeight="1" x14ac:dyDescent="0.25">
      <c r="A32" s="91"/>
      <c r="B32" s="31" t="str">
        <f>IF(A32="","",VLOOKUP(A32,Hidden!$U$2:$V$52,2,FALSE))</f>
        <v/>
      </c>
      <c r="C32" s="52"/>
      <c r="D32" s="31" t="str">
        <f>IF($A32="","",IF($C32="","",IF($C32="NOX",VLOOKUP($B32,'Vlookup (hide)'!$A$4:$J$54,2,FALSE),IF($C32="VOC",VLOOKUP($B32,'Vlookup (hide)'!$L$4:$U$54,2,FALSE),IF($C32="SO2",VLOOKUP($B32,'Vlookup (hide)'!$W$4:$AF$54,2,FALSE),IF($C32="PM10",VLOOKUP($B32,'Vlookup (hide)'!$AH$4:$AQ$54,2,FALSE)))))))</f>
        <v/>
      </c>
      <c r="E32" s="9"/>
      <c r="F32" s="31" t="str">
        <f>IF($A32="","",IF($C32="","",IF($C32="NOX",VLOOKUP($B32,'Vlookup (hide)'!$A$4:$J$54,3,FALSE),IF($C32="VOC",VLOOKUP($B32,'Vlookup (hide)'!$L$4:$U$54,3,FALSE),IF($C32="SO2",VLOOKUP($B32,'Vlookup (hide)'!$W$4:$AF$54,3,FALSE),IF($C32="PM10",VLOOKUP($B32,'Vlookup (hide)'!$AH$4:$AQ$54,3,FALSE)))))))</f>
        <v/>
      </c>
      <c r="G32" s="9"/>
      <c r="H32" s="31" t="str">
        <f>IF($A32="","",IF($C32="","",IF($C32="NOX",VLOOKUP($B32,'Vlookup (hide)'!$A$4:$J$54,4,FALSE),IF($C32="VOC",VLOOKUP($B32,'Vlookup (hide)'!$L$4:$U$54,4,FALSE),IF($C32="SO2",VLOOKUP($B32,'Vlookup (hide)'!$W$4:$AF$54,4,FALSE),IF($C32="PM10",VLOOKUP($B32,'Vlookup (hide)'!$AH$4:$AQ$54,4,FALSE)))))))</f>
        <v/>
      </c>
      <c r="I32" s="9"/>
      <c r="J32" s="31" t="str">
        <f>IF($A32="","",IF($C32="","",IF($C32="NOX",VLOOKUP($B32,'Vlookup (hide)'!$A$4:$J$54,5,FALSE),IF($C32="VOC",VLOOKUP($B32,'Vlookup (hide)'!$L$4:$U$54,5,FALSE),IF($C32="SO2",VLOOKUP($B32,'Vlookup (hide)'!$W$4:$AF$54,5,FALSE),IF($C32="PM10",VLOOKUP($B32,'Vlookup (hide)'!$AH$4:$AQ$54,5,FALSE)))))))</f>
        <v/>
      </c>
      <c r="K32" s="9"/>
      <c r="L32" s="31" t="str">
        <f>IF($A32="","",IF($C32="","",IF($C32="NOX",VLOOKUP($B32,'Vlookup (hide)'!$A$4:$J$54,6,FALSE),IF($C32="VOC",VLOOKUP($B32,'Vlookup (hide)'!$L$4:$U$54,6,FALSE),IF($C32="SO2",VLOOKUP($B32,'Vlookup (hide)'!$W$4:$AF$54,6,FALSE),IF($C32="PM10",VLOOKUP($B32,'Vlookup (hide)'!$AH$4:$AQ$54,6,FALSE)))))))</f>
        <v/>
      </c>
      <c r="M32" s="9"/>
      <c r="N32" s="31" t="str">
        <f>IF($A32="","",IF($C32="","",IF($C32="NOX",VLOOKUP($B32,'Vlookup (hide)'!$A$4:$J$54,7,FALSE),IF($C32="VOC",VLOOKUP($B32,'Vlookup (hide)'!$L$4:$U$54,7,FALSE),IF($C32="SO2",VLOOKUP($B32,'Vlookup (hide)'!$W$4:$AF$54,7,FALSE),IF($C32="PM10",VLOOKUP($B32,'Vlookup (hide)'!$AH$4:$AQ$54,7,FALSE)))))))</f>
        <v/>
      </c>
      <c r="O32" s="9"/>
      <c r="P32" s="31" t="str">
        <f>IF($A32="","",IF($C32="","",IF($C32="NOX",VLOOKUP($B32,'Vlookup (hide)'!$A$4:$J$54,8,FALSE),IF($C32="VOC",VLOOKUP($B32,'Vlookup (hide)'!$L$4:$U$54,8,FALSE),IF($C32="SO2",VLOOKUP($B32,'Vlookup (hide)'!$W$4:$AF$54,8,FALSE),IF($C32="PM10",VLOOKUP($B32,'Vlookup (hide)'!$AH$4:$AQ$54,8,FALSE)))))))</f>
        <v/>
      </c>
      <c r="Q32" s="9"/>
      <c r="R32" s="31" t="str">
        <f>IF($A32="","",IF($C32="","",IF($C32="NOX",VLOOKUP($B32,'Vlookup (hide)'!$A$4:$J$54,9,FALSE),IF($C32="VOC",VLOOKUP($B32,'Vlookup (hide)'!$L$4:$U$54,9,FALSE),IF($C32="SO2",VLOOKUP($B32,'Vlookup (hide)'!$W$4:$AF$54,9,FALSE),IF($C32="PM10",VLOOKUP($B32,'Vlookup (hide)'!$AH$4:$AQ$54,9,FALSE)))))))</f>
        <v/>
      </c>
      <c r="S32" s="9"/>
      <c r="T32" s="31" t="str">
        <f>IF($A32="","",IF($C32="","",IF($C32="NOX",VLOOKUP($B32,'Vlookup (hide)'!$A$4:$J$54,10,FALSE),IF($C32="VOC",VLOOKUP($B32,'Vlookup (hide)'!$L$4:$U$54,10,FALSE),IF($C32="SO2",VLOOKUP($B32,'Vlookup (hide)'!$W$4:$AF$54,10,FALSE),IF($C32="PM10",VLOOKUP($B32,'Vlookup (hide)'!$AH$4:$AQ$54,10,FALSE)))))))</f>
        <v/>
      </c>
      <c r="U32" s="9"/>
      <c r="V32" s="219"/>
      <c r="W32" s="258"/>
    </row>
    <row r="33" spans="1:23" ht="72" customHeight="1" x14ac:dyDescent="0.25">
      <c r="A33" s="91"/>
      <c r="B33" s="31" t="str">
        <f>IF(A33="","",VLOOKUP(A33,Hidden!$U$2:$V$52,2,FALSE))</f>
        <v/>
      </c>
      <c r="C33" s="52"/>
      <c r="D33" s="31" t="str">
        <f>IF($A33="","",IF($C33="","",IF($C33="NOX",VLOOKUP($B33,'Vlookup (hide)'!$A$4:$J$54,2,FALSE),IF($C33="VOC",VLOOKUP($B33,'Vlookup (hide)'!$L$4:$U$54,2,FALSE),IF($C33="SO2",VLOOKUP($B33,'Vlookup (hide)'!$W$4:$AF$54,2,FALSE),IF($C33="PM10",VLOOKUP($B33,'Vlookup (hide)'!$AH$4:$AQ$54,2,FALSE)))))))</f>
        <v/>
      </c>
      <c r="E33" s="9"/>
      <c r="F33" s="31" t="str">
        <f>IF($A33="","",IF($C33="","",IF($C33="NOX",VLOOKUP($B33,'Vlookup (hide)'!$A$4:$J$54,3,FALSE),IF($C33="VOC",VLOOKUP($B33,'Vlookup (hide)'!$L$4:$U$54,3,FALSE),IF($C33="SO2",VLOOKUP($B33,'Vlookup (hide)'!$W$4:$AF$54,3,FALSE),IF($C33="PM10",VLOOKUP($B33,'Vlookup (hide)'!$AH$4:$AQ$54,3,FALSE)))))))</f>
        <v/>
      </c>
      <c r="G33" s="9"/>
      <c r="H33" s="31" t="str">
        <f>IF($A33="","",IF($C33="","",IF($C33="NOX",VLOOKUP($B33,'Vlookup (hide)'!$A$4:$J$54,4,FALSE),IF($C33="VOC",VLOOKUP($B33,'Vlookup (hide)'!$L$4:$U$54,4,FALSE),IF($C33="SO2",VLOOKUP($B33,'Vlookup (hide)'!$W$4:$AF$54,4,FALSE),IF($C33="PM10",VLOOKUP($B33,'Vlookup (hide)'!$AH$4:$AQ$54,4,FALSE)))))))</f>
        <v/>
      </c>
      <c r="I33" s="9"/>
      <c r="J33" s="31" t="str">
        <f>IF($A33="","",IF($C33="","",IF($C33="NOX",VLOOKUP($B33,'Vlookup (hide)'!$A$4:$J$54,5,FALSE),IF($C33="VOC",VLOOKUP($B33,'Vlookup (hide)'!$L$4:$U$54,5,FALSE),IF($C33="SO2",VLOOKUP($B33,'Vlookup (hide)'!$W$4:$AF$54,5,FALSE),IF($C33="PM10",VLOOKUP($B33,'Vlookup (hide)'!$AH$4:$AQ$54,5,FALSE)))))))</f>
        <v/>
      </c>
      <c r="K33" s="9"/>
      <c r="L33" s="31" t="str">
        <f>IF($A33="","",IF($C33="","",IF($C33="NOX",VLOOKUP($B33,'Vlookup (hide)'!$A$4:$J$54,6,FALSE),IF($C33="VOC",VLOOKUP($B33,'Vlookup (hide)'!$L$4:$U$54,6,FALSE),IF($C33="SO2",VLOOKUP($B33,'Vlookup (hide)'!$W$4:$AF$54,6,FALSE),IF($C33="PM10",VLOOKUP($B33,'Vlookup (hide)'!$AH$4:$AQ$54,6,FALSE)))))))</f>
        <v/>
      </c>
      <c r="M33" s="9"/>
      <c r="N33" s="31" t="str">
        <f>IF($A33="","",IF($C33="","",IF($C33="NOX",VLOOKUP($B33,'Vlookup (hide)'!$A$4:$J$54,7,FALSE),IF($C33="VOC",VLOOKUP($B33,'Vlookup (hide)'!$L$4:$U$54,7,FALSE),IF($C33="SO2",VLOOKUP($B33,'Vlookup (hide)'!$W$4:$AF$54,7,FALSE),IF($C33="PM10",VLOOKUP($B33,'Vlookup (hide)'!$AH$4:$AQ$54,7,FALSE)))))))</f>
        <v/>
      </c>
      <c r="O33" s="9"/>
      <c r="P33" s="31" t="str">
        <f>IF($A33="","",IF($C33="","",IF($C33="NOX",VLOOKUP($B33,'Vlookup (hide)'!$A$4:$J$54,8,FALSE),IF($C33="VOC",VLOOKUP($B33,'Vlookup (hide)'!$L$4:$U$54,8,FALSE),IF($C33="SO2",VLOOKUP($B33,'Vlookup (hide)'!$W$4:$AF$54,8,FALSE),IF($C33="PM10",VLOOKUP($B33,'Vlookup (hide)'!$AH$4:$AQ$54,8,FALSE)))))))</f>
        <v/>
      </c>
      <c r="Q33" s="9"/>
      <c r="R33" s="31" t="str">
        <f>IF($A33="","",IF($C33="","",IF($C33="NOX",VLOOKUP($B33,'Vlookup (hide)'!$A$4:$J$54,9,FALSE),IF($C33="VOC",VLOOKUP($B33,'Vlookup (hide)'!$L$4:$U$54,9,FALSE),IF($C33="SO2",VLOOKUP($B33,'Vlookup (hide)'!$W$4:$AF$54,9,FALSE),IF($C33="PM10",VLOOKUP($B33,'Vlookup (hide)'!$AH$4:$AQ$54,9,FALSE)))))))</f>
        <v/>
      </c>
      <c r="S33" s="9"/>
      <c r="T33" s="31" t="str">
        <f>IF($A33="","",IF($C33="","",IF($C33="NOX",VLOOKUP($B33,'Vlookup (hide)'!$A$4:$J$54,10,FALSE),IF($C33="VOC",VLOOKUP($B33,'Vlookup (hide)'!$L$4:$U$54,10,FALSE),IF($C33="SO2",VLOOKUP($B33,'Vlookup (hide)'!$W$4:$AF$54,10,FALSE),IF($C33="PM10",VLOOKUP($B33,'Vlookup (hide)'!$AH$4:$AQ$54,10,FALSE)))))))</f>
        <v/>
      </c>
      <c r="U33" s="9"/>
      <c r="V33" s="219"/>
      <c r="W33" s="258"/>
    </row>
    <row r="34" spans="1:23" ht="72" customHeight="1" x14ac:dyDescent="0.25">
      <c r="A34" s="91"/>
      <c r="B34" s="31" t="str">
        <f>IF(A34="","",VLOOKUP(A34,Hidden!$U$2:$V$52,2,FALSE))</f>
        <v/>
      </c>
      <c r="C34" s="52"/>
      <c r="D34" s="31" t="str">
        <f>IF($A34="","",IF($C34="","",IF($C34="NOX",VLOOKUP($B34,'Vlookup (hide)'!$A$4:$J$54,2,FALSE),IF($C34="VOC",VLOOKUP($B34,'Vlookup (hide)'!$L$4:$U$54,2,FALSE),IF($C34="SO2",VLOOKUP($B34,'Vlookup (hide)'!$W$4:$AF$54,2,FALSE),IF($C34="PM10",VLOOKUP($B34,'Vlookup (hide)'!$AH$4:$AQ$54,2,FALSE)))))))</f>
        <v/>
      </c>
      <c r="E34" s="9"/>
      <c r="F34" s="31" t="str">
        <f>IF($A34="","",IF($C34="","",IF($C34="NOX",VLOOKUP($B34,'Vlookup (hide)'!$A$4:$J$54,3,FALSE),IF($C34="VOC",VLOOKUP($B34,'Vlookup (hide)'!$L$4:$U$54,3,FALSE),IF($C34="SO2",VLOOKUP($B34,'Vlookup (hide)'!$W$4:$AF$54,3,FALSE),IF($C34="PM10",VLOOKUP($B34,'Vlookup (hide)'!$AH$4:$AQ$54,3,FALSE)))))))</f>
        <v/>
      </c>
      <c r="G34" s="9"/>
      <c r="H34" s="31" t="str">
        <f>IF($A34="","",IF($C34="","",IF($C34="NOX",VLOOKUP($B34,'Vlookup (hide)'!$A$4:$J$54,4,FALSE),IF($C34="VOC",VLOOKUP($B34,'Vlookup (hide)'!$L$4:$U$54,4,FALSE),IF($C34="SO2",VLOOKUP($B34,'Vlookup (hide)'!$W$4:$AF$54,4,FALSE),IF($C34="PM10",VLOOKUP($B34,'Vlookup (hide)'!$AH$4:$AQ$54,4,FALSE)))))))</f>
        <v/>
      </c>
      <c r="I34" s="9"/>
      <c r="J34" s="31" t="str">
        <f>IF($A34="","",IF($C34="","",IF($C34="NOX",VLOOKUP($B34,'Vlookup (hide)'!$A$4:$J$54,5,FALSE),IF($C34="VOC",VLOOKUP($B34,'Vlookup (hide)'!$L$4:$U$54,5,FALSE),IF($C34="SO2",VLOOKUP($B34,'Vlookup (hide)'!$W$4:$AF$54,5,FALSE),IF($C34="PM10",VLOOKUP($B34,'Vlookup (hide)'!$AH$4:$AQ$54,5,FALSE)))))))</f>
        <v/>
      </c>
      <c r="K34" s="9"/>
      <c r="L34" s="31" t="str">
        <f>IF($A34="","",IF($C34="","",IF($C34="NOX",VLOOKUP($B34,'Vlookup (hide)'!$A$4:$J$54,6,FALSE),IF($C34="VOC",VLOOKUP($B34,'Vlookup (hide)'!$L$4:$U$54,6,FALSE),IF($C34="SO2",VLOOKUP($B34,'Vlookup (hide)'!$W$4:$AF$54,6,FALSE),IF($C34="PM10",VLOOKUP($B34,'Vlookup (hide)'!$AH$4:$AQ$54,6,FALSE)))))))</f>
        <v/>
      </c>
      <c r="M34" s="9"/>
      <c r="N34" s="31" t="str">
        <f>IF($A34="","",IF($C34="","",IF($C34="NOX",VLOOKUP($B34,'Vlookup (hide)'!$A$4:$J$54,7,FALSE),IF($C34="VOC",VLOOKUP($B34,'Vlookup (hide)'!$L$4:$U$54,7,FALSE),IF($C34="SO2",VLOOKUP($B34,'Vlookup (hide)'!$W$4:$AF$54,7,FALSE),IF($C34="PM10",VLOOKUP($B34,'Vlookup (hide)'!$AH$4:$AQ$54,7,FALSE)))))))</f>
        <v/>
      </c>
      <c r="O34" s="9"/>
      <c r="P34" s="31" t="str">
        <f>IF($A34="","",IF($C34="","",IF($C34="NOX",VLOOKUP($B34,'Vlookup (hide)'!$A$4:$J$54,8,FALSE),IF($C34="VOC",VLOOKUP($B34,'Vlookup (hide)'!$L$4:$U$54,8,FALSE),IF($C34="SO2",VLOOKUP($B34,'Vlookup (hide)'!$W$4:$AF$54,8,FALSE),IF($C34="PM10",VLOOKUP($B34,'Vlookup (hide)'!$AH$4:$AQ$54,8,FALSE)))))))</f>
        <v/>
      </c>
      <c r="Q34" s="9"/>
      <c r="R34" s="31" t="str">
        <f>IF($A34="","",IF($C34="","",IF($C34="NOX",VLOOKUP($B34,'Vlookup (hide)'!$A$4:$J$54,9,FALSE),IF($C34="VOC",VLOOKUP($B34,'Vlookup (hide)'!$L$4:$U$54,9,FALSE),IF($C34="SO2",VLOOKUP($B34,'Vlookup (hide)'!$W$4:$AF$54,9,FALSE),IF($C34="PM10",VLOOKUP($B34,'Vlookup (hide)'!$AH$4:$AQ$54,9,FALSE)))))))</f>
        <v/>
      </c>
      <c r="S34" s="9"/>
      <c r="T34" s="31" t="str">
        <f>IF($A34="","",IF($C34="","",IF($C34="NOX",VLOOKUP($B34,'Vlookup (hide)'!$A$4:$J$54,10,FALSE),IF($C34="VOC",VLOOKUP($B34,'Vlookup (hide)'!$L$4:$U$54,10,FALSE),IF($C34="SO2",VLOOKUP($B34,'Vlookup (hide)'!$W$4:$AF$54,10,FALSE),IF($C34="PM10",VLOOKUP($B34,'Vlookup (hide)'!$AH$4:$AQ$54,10,FALSE)))))))</f>
        <v/>
      </c>
      <c r="U34" s="9"/>
      <c r="V34" s="219"/>
      <c r="W34" s="258"/>
    </row>
    <row r="35" spans="1:23" ht="72" customHeight="1" x14ac:dyDescent="0.25">
      <c r="A35" s="91"/>
      <c r="B35" s="31" t="str">
        <f>IF(A35="","",VLOOKUP(A35,Hidden!$U$2:$V$52,2,FALSE))</f>
        <v/>
      </c>
      <c r="C35" s="52"/>
      <c r="D35" s="31" t="str">
        <f>IF($A35="","",IF($C35="","",IF($C35="NOX",VLOOKUP($B35,'Vlookup (hide)'!$A$4:$J$54,2,FALSE),IF($C35="VOC",VLOOKUP($B35,'Vlookup (hide)'!$L$4:$U$54,2,FALSE),IF($C35="SO2",VLOOKUP($B35,'Vlookup (hide)'!$W$4:$AF$54,2,FALSE),IF($C35="PM10",VLOOKUP($B35,'Vlookup (hide)'!$AH$4:$AQ$54,2,FALSE)))))))</f>
        <v/>
      </c>
      <c r="E35" s="9"/>
      <c r="F35" s="31" t="str">
        <f>IF($A35="","",IF($C35="","",IF($C35="NOX",VLOOKUP($B35,'Vlookup (hide)'!$A$4:$J$54,3,FALSE),IF($C35="VOC",VLOOKUP($B35,'Vlookup (hide)'!$L$4:$U$54,3,FALSE),IF($C35="SO2",VLOOKUP($B35,'Vlookup (hide)'!$W$4:$AF$54,3,FALSE),IF($C35="PM10",VLOOKUP($B35,'Vlookup (hide)'!$AH$4:$AQ$54,3,FALSE)))))))</f>
        <v/>
      </c>
      <c r="G35" s="9"/>
      <c r="H35" s="31" t="str">
        <f>IF($A35="","",IF($C35="","",IF($C35="NOX",VLOOKUP($B35,'Vlookup (hide)'!$A$4:$J$54,4,FALSE),IF($C35="VOC",VLOOKUP($B35,'Vlookup (hide)'!$L$4:$U$54,4,FALSE),IF($C35="SO2",VLOOKUP($B35,'Vlookup (hide)'!$W$4:$AF$54,4,FALSE),IF($C35="PM10",VLOOKUP($B35,'Vlookup (hide)'!$AH$4:$AQ$54,4,FALSE)))))))</f>
        <v/>
      </c>
      <c r="I35" s="9"/>
      <c r="J35" s="31" t="str">
        <f>IF($A35="","",IF($C35="","",IF($C35="NOX",VLOOKUP($B35,'Vlookup (hide)'!$A$4:$J$54,5,FALSE),IF($C35="VOC",VLOOKUP($B35,'Vlookup (hide)'!$L$4:$U$54,5,FALSE),IF($C35="SO2",VLOOKUP($B35,'Vlookup (hide)'!$W$4:$AF$54,5,FALSE),IF($C35="PM10",VLOOKUP($B35,'Vlookup (hide)'!$AH$4:$AQ$54,5,FALSE)))))))</f>
        <v/>
      </c>
      <c r="K35" s="9"/>
      <c r="L35" s="31" t="str">
        <f>IF($A35="","",IF($C35="","",IF($C35="NOX",VLOOKUP($B35,'Vlookup (hide)'!$A$4:$J$54,6,FALSE),IF($C35="VOC",VLOOKUP($B35,'Vlookup (hide)'!$L$4:$U$54,6,FALSE),IF($C35="SO2",VLOOKUP($B35,'Vlookup (hide)'!$W$4:$AF$54,6,FALSE),IF($C35="PM10",VLOOKUP($B35,'Vlookup (hide)'!$AH$4:$AQ$54,6,FALSE)))))))</f>
        <v/>
      </c>
      <c r="M35" s="9"/>
      <c r="N35" s="31" t="str">
        <f>IF($A35="","",IF($C35="","",IF($C35="NOX",VLOOKUP($B35,'Vlookup (hide)'!$A$4:$J$54,7,FALSE),IF($C35="VOC",VLOOKUP($B35,'Vlookup (hide)'!$L$4:$U$54,7,FALSE),IF($C35="SO2",VLOOKUP($B35,'Vlookup (hide)'!$W$4:$AF$54,7,FALSE),IF($C35="PM10",VLOOKUP($B35,'Vlookup (hide)'!$AH$4:$AQ$54,7,FALSE)))))))</f>
        <v/>
      </c>
      <c r="O35" s="9"/>
      <c r="P35" s="31" t="str">
        <f>IF($A35="","",IF($C35="","",IF($C35="NOX",VLOOKUP($B35,'Vlookup (hide)'!$A$4:$J$54,8,FALSE),IF($C35="VOC",VLOOKUP($B35,'Vlookup (hide)'!$L$4:$U$54,8,FALSE),IF($C35="SO2",VLOOKUP($B35,'Vlookup (hide)'!$W$4:$AF$54,8,FALSE),IF($C35="PM10",VLOOKUP($B35,'Vlookup (hide)'!$AH$4:$AQ$54,8,FALSE)))))))</f>
        <v/>
      </c>
      <c r="Q35" s="9"/>
      <c r="R35" s="31" t="str">
        <f>IF($A35="","",IF($C35="","",IF($C35="NOX",VLOOKUP($B35,'Vlookup (hide)'!$A$4:$J$54,9,FALSE),IF($C35="VOC",VLOOKUP($B35,'Vlookup (hide)'!$L$4:$U$54,9,FALSE),IF($C35="SO2",VLOOKUP($B35,'Vlookup (hide)'!$W$4:$AF$54,9,FALSE),IF($C35="PM10",VLOOKUP($B35,'Vlookup (hide)'!$AH$4:$AQ$54,9,FALSE)))))))</f>
        <v/>
      </c>
      <c r="S35" s="9"/>
      <c r="T35" s="31" t="str">
        <f>IF($A35="","",IF($C35="","",IF($C35="NOX",VLOOKUP($B35,'Vlookup (hide)'!$A$4:$J$54,10,FALSE),IF($C35="VOC",VLOOKUP($B35,'Vlookup (hide)'!$L$4:$U$54,10,FALSE),IF($C35="SO2",VLOOKUP($B35,'Vlookup (hide)'!$W$4:$AF$54,10,FALSE),IF($C35="PM10",VLOOKUP($B35,'Vlookup (hide)'!$AH$4:$AQ$54,10,FALSE)))))))</f>
        <v/>
      </c>
      <c r="U35" s="9"/>
      <c r="V35" s="219"/>
      <c r="W35" s="258"/>
    </row>
    <row r="36" spans="1:23" ht="72" customHeight="1" x14ac:dyDescent="0.25">
      <c r="A36" s="91"/>
      <c r="B36" s="31" t="str">
        <f>IF(A36="","",VLOOKUP(A36,Hidden!$U$2:$V$52,2,FALSE))</f>
        <v/>
      </c>
      <c r="C36" s="52"/>
      <c r="D36" s="31" t="str">
        <f>IF($A36="","",IF($C36="","",IF($C36="NOX",VLOOKUP($B36,'Vlookup (hide)'!$A$4:$J$54,2,FALSE),IF($C36="VOC",VLOOKUP($B36,'Vlookup (hide)'!$L$4:$U$54,2,FALSE),IF($C36="SO2",VLOOKUP($B36,'Vlookup (hide)'!$W$4:$AF$54,2,FALSE),IF($C36="PM10",VLOOKUP($B36,'Vlookup (hide)'!$AH$4:$AQ$54,2,FALSE)))))))</f>
        <v/>
      </c>
      <c r="E36" s="9"/>
      <c r="F36" s="31" t="str">
        <f>IF($A36="","",IF($C36="","",IF($C36="NOX",VLOOKUP($B36,'Vlookup (hide)'!$A$4:$J$54,3,FALSE),IF($C36="VOC",VLOOKUP($B36,'Vlookup (hide)'!$L$4:$U$54,3,FALSE),IF($C36="SO2",VLOOKUP($B36,'Vlookup (hide)'!$W$4:$AF$54,3,FALSE),IF($C36="PM10",VLOOKUP($B36,'Vlookup (hide)'!$AH$4:$AQ$54,3,FALSE)))))))</f>
        <v/>
      </c>
      <c r="G36" s="9"/>
      <c r="H36" s="31" t="str">
        <f>IF($A36="","",IF($C36="","",IF($C36="NOX",VLOOKUP($B36,'Vlookup (hide)'!$A$4:$J$54,4,FALSE),IF($C36="VOC",VLOOKUP($B36,'Vlookup (hide)'!$L$4:$U$54,4,FALSE),IF($C36="SO2",VLOOKUP($B36,'Vlookup (hide)'!$W$4:$AF$54,4,FALSE),IF($C36="PM10",VLOOKUP($B36,'Vlookup (hide)'!$AH$4:$AQ$54,4,FALSE)))))))</f>
        <v/>
      </c>
      <c r="I36" s="9"/>
      <c r="J36" s="31" t="str">
        <f>IF($A36="","",IF($C36="","",IF($C36="NOX",VLOOKUP($B36,'Vlookup (hide)'!$A$4:$J$54,5,FALSE),IF($C36="VOC",VLOOKUP($B36,'Vlookup (hide)'!$L$4:$U$54,5,FALSE),IF($C36="SO2",VLOOKUP($B36,'Vlookup (hide)'!$W$4:$AF$54,5,FALSE),IF($C36="PM10",VLOOKUP($B36,'Vlookup (hide)'!$AH$4:$AQ$54,5,FALSE)))))))</f>
        <v/>
      </c>
      <c r="K36" s="9"/>
      <c r="L36" s="31" t="str">
        <f>IF($A36="","",IF($C36="","",IF($C36="NOX",VLOOKUP($B36,'Vlookup (hide)'!$A$4:$J$54,6,FALSE),IF($C36="VOC",VLOOKUP($B36,'Vlookup (hide)'!$L$4:$U$54,6,FALSE),IF($C36="SO2",VLOOKUP($B36,'Vlookup (hide)'!$W$4:$AF$54,6,FALSE),IF($C36="PM10",VLOOKUP($B36,'Vlookup (hide)'!$AH$4:$AQ$54,6,FALSE)))))))</f>
        <v/>
      </c>
      <c r="M36" s="9"/>
      <c r="N36" s="31" t="str">
        <f>IF($A36="","",IF($C36="","",IF($C36="NOX",VLOOKUP($B36,'Vlookup (hide)'!$A$4:$J$54,7,FALSE),IF($C36="VOC",VLOOKUP($B36,'Vlookup (hide)'!$L$4:$U$54,7,FALSE),IF($C36="SO2",VLOOKUP($B36,'Vlookup (hide)'!$W$4:$AF$54,7,FALSE),IF($C36="PM10",VLOOKUP($B36,'Vlookup (hide)'!$AH$4:$AQ$54,7,FALSE)))))))</f>
        <v/>
      </c>
      <c r="O36" s="9"/>
      <c r="P36" s="31" t="str">
        <f>IF($A36="","",IF($C36="","",IF($C36="NOX",VLOOKUP($B36,'Vlookup (hide)'!$A$4:$J$54,8,FALSE),IF($C36="VOC",VLOOKUP($B36,'Vlookup (hide)'!$L$4:$U$54,8,FALSE),IF($C36="SO2",VLOOKUP($B36,'Vlookup (hide)'!$W$4:$AF$54,8,FALSE),IF($C36="PM10",VLOOKUP($B36,'Vlookup (hide)'!$AH$4:$AQ$54,8,FALSE)))))))</f>
        <v/>
      </c>
      <c r="Q36" s="9"/>
      <c r="R36" s="31" t="str">
        <f>IF($A36="","",IF($C36="","",IF($C36="NOX",VLOOKUP($B36,'Vlookup (hide)'!$A$4:$J$54,9,FALSE),IF($C36="VOC",VLOOKUP($B36,'Vlookup (hide)'!$L$4:$U$54,9,FALSE),IF($C36="SO2",VLOOKUP($B36,'Vlookup (hide)'!$W$4:$AF$54,9,FALSE),IF($C36="PM10",VLOOKUP($B36,'Vlookup (hide)'!$AH$4:$AQ$54,9,FALSE)))))))</f>
        <v/>
      </c>
      <c r="S36" s="9"/>
      <c r="T36" s="31" t="str">
        <f>IF($A36="","",IF($C36="","",IF($C36="NOX",VLOOKUP($B36,'Vlookup (hide)'!$A$4:$J$54,10,FALSE),IF($C36="VOC",VLOOKUP($B36,'Vlookup (hide)'!$L$4:$U$54,10,FALSE),IF($C36="SO2",VLOOKUP($B36,'Vlookup (hide)'!$W$4:$AF$54,10,FALSE),IF($C36="PM10",VLOOKUP($B36,'Vlookup (hide)'!$AH$4:$AQ$54,10,FALSE)))))))</f>
        <v/>
      </c>
      <c r="U36" s="9"/>
      <c r="V36" s="219"/>
      <c r="W36" s="258"/>
    </row>
    <row r="37" spans="1:23" ht="72" customHeight="1" x14ac:dyDescent="0.25">
      <c r="A37" s="91"/>
      <c r="B37" s="31" t="str">
        <f>IF(A37="","",VLOOKUP(A37,Hidden!$U$2:$V$52,2,FALSE))</f>
        <v/>
      </c>
      <c r="C37" s="52"/>
      <c r="D37" s="31" t="str">
        <f>IF($A37="","",IF($C37="","",IF($C37="NOX",VLOOKUP($B37,'Vlookup (hide)'!$A$4:$J$54,2,FALSE),IF($C37="VOC",VLOOKUP($B37,'Vlookup (hide)'!$L$4:$U$54,2,FALSE),IF($C37="SO2",VLOOKUP($B37,'Vlookup (hide)'!$W$4:$AF$54,2,FALSE),IF($C37="PM10",VLOOKUP($B37,'Vlookup (hide)'!$AH$4:$AQ$54,2,FALSE)))))))</f>
        <v/>
      </c>
      <c r="E37" s="9"/>
      <c r="F37" s="31" t="str">
        <f>IF($A37="","",IF($C37="","",IF($C37="NOX",VLOOKUP($B37,'Vlookup (hide)'!$A$4:$J$54,3,FALSE),IF($C37="VOC",VLOOKUP($B37,'Vlookup (hide)'!$L$4:$U$54,3,FALSE),IF($C37="SO2",VLOOKUP($B37,'Vlookup (hide)'!$W$4:$AF$54,3,FALSE),IF($C37="PM10",VLOOKUP($B37,'Vlookup (hide)'!$AH$4:$AQ$54,3,FALSE)))))))</f>
        <v/>
      </c>
      <c r="G37" s="9"/>
      <c r="H37" s="31" t="str">
        <f>IF($A37="","",IF($C37="","",IF($C37="NOX",VLOOKUP($B37,'Vlookup (hide)'!$A$4:$J$54,4,FALSE),IF($C37="VOC",VLOOKUP($B37,'Vlookup (hide)'!$L$4:$U$54,4,FALSE),IF($C37="SO2",VLOOKUP($B37,'Vlookup (hide)'!$W$4:$AF$54,4,FALSE),IF($C37="PM10",VLOOKUP($B37,'Vlookup (hide)'!$AH$4:$AQ$54,4,FALSE)))))))</f>
        <v/>
      </c>
      <c r="I37" s="9"/>
      <c r="J37" s="31" t="str">
        <f>IF($A37="","",IF($C37="","",IF($C37="NOX",VLOOKUP($B37,'Vlookup (hide)'!$A$4:$J$54,5,FALSE),IF($C37="VOC",VLOOKUP($B37,'Vlookup (hide)'!$L$4:$U$54,5,FALSE),IF($C37="SO2",VLOOKUP($B37,'Vlookup (hide)'!$W$4:$AF$54,5,FALSE),IF($C37="PM10",VLOOKUP($B37,'Vlookup (hide)'!$AH$4:$AQ$54,5,FALSE)))))))</f>
        <v/>
      </c>
      <c r="K37" s="9"/>
      <c r="L37" s="31" t="str">
        <f>IF($A37="","",IF($C37="","",IF($C37="NOX",VLOOKUP($B37,'Vlookup (hide)'!$A$4:$J$54,6,FALSE),IF($C37="VOC",VLOOKUP($B37,'Vlookup (hide)'!$L$4:$U$54,6,FALSE),IF($C37="SO2",VLOOKUP($B37,'Vlookup (hide)'!$W$4:$AF$54,6,FALSE),IF($C37="PM10",VLOOKUP($B37,'Vlookup (hide)'!$AH$4:$AQ$54,6,FALSE)))))))</f>
        <v/>
      </c>
      <c r="M37" s="9"/>
      <c r="N37" s="31" t="str">
        <f>IF($A37="","",IF($C37="","",IF($C37="NOX",VLOOKUP($B37,'Vlookup (hide)'!$A$4:$J$54,7,FALSE),IF($C37="VOC",VLOOKUP($B37,'Vlookup (hide)'!$L$4:$U$54,7,FALSE),IF($C37="SO2",VLOOKUP($B37,'Vlookup (hide)'!$W$4:$AF$54,7,FALSE),IF($C37="PM10",VLOOKUP($B37,'Vlookup (hide)'!$AH$4:$AQ$54,7,FALSE)))))))</f>
        <v/>
      </c>
      <c r="O37" s="9"/>
      <c r="P37" s="31" t="str">
        <f>IF($A37="","",IF($C37="","",IF($C37="NOX",VLOOKUP($B37,'Vlookup (hide)'!$A$4:$J$54,8,FALSE),IF($C37="VOC",VLOOKUP($B37,'Vlookup (hide)'!$L$4:$U$54,8,FALSE),IF($C37="SO2",VLOOKUP($B37,'Vlookup (hide)'!$W$4:$AF$54,8,FALSE),IF($C37="PM10",VLOOKUP($B37,'Vlookup (hide)'!$AH$4:$AQ$54,8,FALSE)))))))</f>
        <v/>
      </c>
      <c r="Q37" s="9"/>
      <c r="R37" s="31" t="str">
        <f>IF($A37="","",IF($C37="","",IF($C37="NOX",VLOOKUP($B37,'Vlookup (hide)'!$A$4:$J$54,9,FALSE),IF($C37="VOC",VLOOKUP($B37,'Vlookup (hide)'!$L$4:$U$54,9,FALSE),IF($C37="SO2",VLOOKUP($B37,'Vlookup (hide)'!$W$4:$AF$54,9,FALSE),IF($C37="PM10",VLOOKUP($B37,'Vlookup (hide)'!$AH$4:$AQ$54,9,FALSE)))))))</f>
        <v/>
      </c>
      <c r="S37" s="9"/>
      <c r="T37" s="31" t="str">
        <f>IF($A37="","",IF($C37="","",IF($C37="NOX",VLOOKUP($B37,'Vlookup (hide)'!$A$4:$J$54,10,FALSE),IF($C37="VOC",VLOOKUP($B37,'Vlookup (hide)'!$L$4:$U$54,10,FALSE),IF($C37="SO2",VLOOKUP($B37,'Vlookup (hide)'!$W$4:$AF$54,10,FALSE),IF($C37="PM10",VLOOKUP($B37,'Vlookup (hide)'!$AH$4:$AQ$54,10,FALSE)))))))</f>
        <v/>
      </c>
      <c r="U37" s="9"/>
      <c r="V37" s="219"/>
      <c r="W37" s="258"/>
    </row>
    <row r="38" spans="1:23" ht="72" customHeight="1" x14ac:dyDescent="0.25">
      <c r="A38" s="91"/>
      <c r="B38" s="31" t="str">
        <f>IF(A38="","",VLOOKUP(A38,Hidden!$U$2:$V$52,2,FALSE))</f>
        <v/>
      </c>
      <c r="C38" s="52"/>
      <c r="D38" s="31" t="str">
        <f>IF($A38="","",IF($C38="","",IF($C38="NOX",VLOOKUP($B38,'Vlookup (hide)'!$A$4:$J$54,2,FALSE),IF($C38="VOC",VLOOKUP($B38,'Vlookup (hide)'!$L$4:$U$54,2,FALSE),IF($C38="SO2",VLOOKUP($B38,'Vlookup (hide)'!$W$4:$AF$54,2,FALSE),IF($C38="PM10",VLOOKUP($B38,'Vlookup (hide)'!$AH$4:$AQ$54,2,FALSE)))))))</f>
        <v/>
      </c>
      <c r="E38" s="9"/>
      <c r="F38" s="31" t="str">
        <f>IF($A38="","",IF($C38="","",IF($C38="NOX",VLOOKUP($B38,'Vlookup (hide)'!$A$4:$J$54,3,FALSE),IF($C38="VOC",VLOOKUP($B38,'Vlookup (hide)'!$L$4:$U$54,3,FALSE),IF($C38="SO2",VLOOKUP($B38,'Vlookup (hide)'!$W$4:$AF$54,3,FALSE),IF($C38="PM10",VLOOKUP($B38,'Vlookup (hide)'!$AH$4:$AQ$54,3,FALSE)))))))</f>
        <v/>
      </c>
      <c r="G38" s="9"/>
      <c r="H38" s="31" t="str">
        <f>IF($A38="","",IF($C38="","",IF($C38="NOX",VLOOKUP($B38,'Vlookup (hide)'!$A$4:$J$54,4,FALSE),IF($C38="VOC",VLOOKUP($B38,'Vlookup (hide)'!$L$4:$U$54,4,FALSE),IF($C38="SO2",VLOOKUP($B38,'Vlookup (hide)'!$W$4:$AF$54,4,FALSE),IF($C38="PM10",VLOOKUP($B38,'Vlookup (hide)'!$AH$4:$AQ$54,4,FALSE)))))))</f>
        <v/>
      </c>
      <c r="I38" s="9"/>
      <c r="J38" s="31" t="str">
        <f>IF($A38="","",IF($C38="","",IF($C38="NOX",VLOOKUP($B38,'Vlookup (hide)'!$A$4:$J$54,5,FALSE),IF($C38="VOC",VLOOKUP($B38,'Vlookup (hide)'!$L$4:$U$54,5,FALSE),IF($C38="SO2",VLOOKUP($B38,'Vlookup (hide)'!$W$4:$AF$54,5,FALSE),IF($C38="PM10",VLOOKUP($B38,'Vlookup (hide)'!$AH$4:$AQ$54,5,FALSE)))))))</f>
        <v/>
      </c>
      <c r="K38" s="9"/>
      <c r="L38" s="31" t="str">
        <f>IF($A38="","",IF($C38="","",IF($C38="NOX",VLOOKUP($B38,'Vlookup (hide)'!$A$4:$J$54,6,FALSE),IF($C38="VOC",VLOOKUP($B38,'Vlookup (hide)'!$L$4:$U$54,6,FALSE),IF($C38="SO2",VLOOKUP($B38,'Vlookup (hide)'!$W$4:$AF$54,6,FALSE),IF($C38="PM10",VLOOKUP($B38,'Vlookup (hide)'!$AH$4:$AQ$54,6,FALSE)))))))</f>
        <v/>
      </c>
      <c r="M38" s="9"/>
      <c r="N38" s="31" t="str">
        <f>IF($A38="","",IF($C38="","",IF($C38="NOX",VLOOKUP($B38,'Vlookup (hide)'!$A$4:$J$54,7,FALSE),IF($C38="VOC",VLOOKUP($B38,'Vlookup (hide)'!$L$4:$U$54,7,FALSE),IF($C38="SO2",VLOOKUP($B38,'Vlookup (hide)'!$W$4:$AF$54,7,FALSE),IF($C38="PM10",VLOOKUP($B38,'Vlookup (hide)'!$AH$4:$AQ$54,7,FALSE)))))))</f>
        <v/>
      </c>
      <c r="O38" s="9"/>
      <c r="P38" s="31" t="str">
        <f>IF($A38="","",IF($C38="","",IF($C38="NOX",VLOOKUP($B38,'Vlookup (hide)'!$A$4:$J$54,8,FALSE),IF($C38="VOC",VLOOKUP($B38,'Vlookup (hide)'!$L$4:$U$54,8,FALSE),IF($C38="SO2",VLOOKUP($B38,'Vlookup (hide)'!$W$4:$AF$54,8,FALSE),IF($C38="PM10",VLOOKUP($B38,'Vlookup (hide)'!$AH$4:$AQ$54,8,FALSE)))))))</f>
        <v/>
      </c>
      <c r="Q38" s="9"/>
      <c r="R38" s="31" t="str">
        <f>IF($A38="","",IF($C38="","",IF($C38="NOX",VLOOKUP($B38,'Vlookup (hide)'!$A$4:$J$54,9,FALSE),IF($C38="VOC",VLOOKUP($B38,'Vlookup (hide)'!$L$4:$U$54,9,FALSE),IF($C38="SO2",VLOOKUP($B38,'Vlookup (hide)'!$W$4:$AF$54,9,FALSE),IF($C38="PM10",VLOOKUP($B38,'Vlookup (hide)'!$AH$4:$AQ$54,9,FALSE)))))))</f>
        <v/>
      </c>
      <c r="S38" s="9"/>
      <c r="T38" s="31" t="str">
        <f>IF($A38="","",IF($C38="","",IF($C38="NOX",VLOOKUP($B38,'Vlookup (hide)'!$A$4:$J$54,10,FALSE),IF($C38="VOC",VLOOKUP($B38,'Vlookup (hide)'!$L$4:$U$54,10,FALSE),IF($C38="SO2",VLOOKUP($B38,'Vlookup (hide)'!$W$4:$AF$54,10,FALSE),IF($C38="PM10",VLOOKUP($B38,'Vlookup (hide)'!$AH$4:$AQ$54,10,FALSE)))))))</f>
        <v/>
      </c>
      <c r="U38" s="9"/>
      <c r="V38" s="219"/>
      <c r="W38" s="258"/>
    </row>
    <row r="39" spans="1:23" ht="72" customHeight="1" x14ac:dyDescent="0.25">
      <c r="A39" s="91"/>
      <c r="B39" s="31" t="str">
        <f>IF(A39="","",VLOOKUP(A39,Hidden!$U$2:$V$52,2,FALSE))</f>
        <v/>
      </c>
      <c r="C39" s="52"/>
      <c r="D39" s="31" t="str">
        <f>IF($A39="","",IF($C39="","",IF($C39="NOX",VLOOKUP($B39,'Vlookup (hide)'!$A$4:$J$54,2,FALSE),IF($C39="VOC",VLOOKUP($B39,'Vlookup (hide)'!$L$4:$U$54,2,FALSE),IF($C39="SO2",VLOOKUP($B39,'Vlookup (hide)'!$W$4:$AF$54,2,FALSE),IF($C39="PM10",VLOOKUP($B39,'Vlookup (hide)'!$AH$4:$AQ$54,2,FALSE)))))))</f>
        <v/>
      </c>
      <c r="E39" s="9"/>
      <c r="F39" s="31" t="str">
        <f>IF($A39="","",IF($C39="","",IF($C39="NOX",VLOOKUP($B39,'Vlookup (hide)'!$A$4:$J$54,3,FALSE),IF($C39="VOC",VLOOKUP($B39,'Vlookup (hide)'!$L$4:$U$54,3,FALSE),IF($C39="SO2",VLOOKUP($B39,'Vlookup (hide)'!$W$4:$AF$54,3,FALSE),IF($C39="PM10",VLOOKUP($B39,'Vlookup (hide)'!$AH$4:$AQ$54,3,FALSE)))))))</f>
        <v/>
      </c>
      <c r="G39" s="9"/>
      <c r="H39" s="31" t="str">
        <f>IF($A39="","",IF($C39="","",IF($C39="NOX",VLOOKUP($B39,'Vlookup (hide)'!$A$4:$J$54,4,FALSE),IF($C39="VOC",VLOOKUP($B39,'Vlookup (hide)'!$L$4:$U$54,4,FALSE),IF($C39="SO2",VLOOKUP($B39,'Vlookup (hide)'!$W$4:$AF$54,4,FALSE),IF($C39="PM10",VLOOKUP($B39,'Vlookup (hide)'!$AH$4:$AQ$54,4,FALSE)))))))</f>
        <v/>
      </c>
      <c r="I39" s="9"/>
      <c r="J39" s="31" t="str">
        <f>IF($A39="","",IF($C39="","",IF($C39="NOX",VLOOKUP($B39,'Vlookup (hide)'!$A$4:$J$54,5,FALSE),IF($C39="VOC",VLOOKUP($B39,'Vlookup (hide)'!$L$4:$U$54,5,FALSE),IF($C39="SO2",VLOOKUP($B39,'Vlookup (hide)'!$W$4:$AF$54,5,FALSE),IF($C39="PM10",VLOOKUP($B39,'Vlookup (hide)'!$AH$4:$AQ$54,5,FALSE)))))))</f>
        <v/>
      </c>
      <c r="K39" s="9"/>
      <c r="L39" s="31" t="str">
        <f>IF($A39="","",IF($C39="","",IF($C39="NOX",VLOOKUP($B39,'Vlookup (hide)'!$A$4:$J$54,6,FALSE),IF($C39="VOC",VLOOKUP($B39,'Vlookup (hide)'!$L$4:$U$54,6,FALSE),IF($C39="SO2",VLOOKUP($B39,'Vlookup (hide)'!$W$4:$AF$54,6,FALSE),IF($C39="PM10",VLOOKUP($B39,'Vlookup (hide)'!$AH$4:$AQ$54,6,FALSE)))))))</f>
        <v/>
      </c>
      <c r="M39" s="9"/>
      <c r="N39" s="31" t="str">
        <f>IF($A39="","",IF($C39="","",IF($C39="NOX",VLOOKUP($B39,'Vlookup (hide)'!$A$4:$J$54,7,FALSE),IF($C39="VOC",VLOOKUP($B39,'Vlookup (hide)'!$L$4:$U$54,7,FALSE),IF($C39="SO2",VLOOKUP($B39,'Vlookup (hide)'!$W$4:$AF$54,7,FALSE),IF($C39="PM10",VLOOKUP($B39,'Vlookup (hide)'!$AH$4:$AQ$54,7,FALSE)))))))</f>
        <v/>
      </c>
      <c r="O39" s="9"/>
      <c r="P39" s="31" t="str">
        <f>IF($A39="","",IF($C39="","",IF($C39="NOX",VLOOKUP($B39,'Vlookup (hide)'!$A$4:$J$54,8,FALSE),IF($C39="VOC",VLOOKUP($B39,'Vlookup (hide)'!$L$4:$U$54,8,FALSE),IF($C39="SO2",VLOOKUP($B39,'Vlookup (hide)'!$W$4:$AF$54,8,FALSE),IF($C39="PM10",VLOOKUP($B39,'Vlookup (hide)'!$AH$4:$AQ$54,8,FALSE)))))))</f>
        <v/>
      </c>
      <c r="Q39" s="9"/>
      <c r="R39" s="31" t="str">
        <f>IF($A39="","",IF($C39="","",IF($C39="NOX",VLOOKUP($B39,'Vlookup (hide)'!$A$4:$J$54,9,FALSE),IF($C39="VOC",VLOOKUP($B39,'Vlookup (hide)'!$L$4:$U$54,9,FALSE),IF($C39="SO2",VLOOKUP($B39,'Vlookup (hide)'!$W$4:$AF$54,9,FALSE),IF($C39="PM10",VLOOKUP($B39,'Vlookup (hide)'!$AH$4:$AQ$54,9,FALSE)))))))</f>
        <v/>
      </c>
      <c r="S39" s="9"/>
      <c r="T39" s="31" t="str">
        <f>IF($A39="","",IF($C39="","",IF($C39="NOX",VLOOKUP($B39,'Vlookup (hide)'!$A$4:$J$54,10,FALSE),IF($C39="VOC",VLOOKUP($B39,'Vlookup (hide)'!$L$4:$U$54,10,FALSE),IF($C39="SO2",VLOOKUP($B39,'Vlookup (hide)'!$W$4:$AF$54,10,FALSE),IF($C39="PM10",VLOOKUP($B39,'Vlookup (hide)'!$AH$4:$AQ$54,10,FALSE)))))))</f>
        <v/>
      </c>
      <c r="U39" s="9"/>
      <c r="V39" s="219"/>
      <c r="W39" s="258"/>
    </row>
    <row r="40" spans="1:23" ht="72" customHeight="1" x14ac:dyDescent="0.25">
      <c r="A40" s="91"/>
      <c r="B40" s="31" t="str">
        <f>IF(A40="","",VLOOKUP(A40,Hidden!$U$2:$V$52,2,FALSE))</f>
        <v/>
      </c>
      <c r="C40" s="52"/>
      <c r="D40" s="31" t="str">
        <f>IF($A40="","",IF($C40="","",IF($C40="NOX",VLOOKUP($B40,'Vlookup (hide)'!$A$4:$J$54,2,FALSE),IF($C40="VOC",VLOOKUP($B40,'Vlookup (hide)'!$L$4:$U$54,2,FALSE),IF($C40="SO2",VLOOKUP($B40,'Vlookup (hide)'!$W$4:$AF$54,2,FALSE),IF($C40="PM10",VLOOKUP($B40,'Vlookup (hide)'!$AH$4:$AQ$54,2,FALSE)))))))</f>
        <v/>
      </c>
      <c r="E40" s="9"/>
      <c r="F40" s="31" t="str">
        <f>IF($A40="","",IF($C40="","",IF($C40="NOX",VLOOKUP($B40,'Vlookup (hide)'!$A$4:$J$54,3,FALSE),IF($C40="VOC",VLOOKUP($B40,'Vlookup (hide)'!$L$4:$U$54,3,FALSE),IF($C40="SO2",VLOOKUP($B40,'Vlookup (hide)'!$W$4:$AF$54,3,FALSE),IF($C40="PM10",VLOOKUP($B40,'Vlookup (hide)'!$AH$4:$AQ$54,3,FALSE)))))))</f>
        <v/>
      </c>
      <c r="G40" s="9"/>
      <c r="H40" s="31" t="str">
        <f>IF($A40="","",IF($C40="","",IF($C40="NOX",VLOOKUP($B40,'Vlookup (hide)'!$A$4:$J$54,4,FALSE),IF($C40="VOC",VLOOKUP($B40,'Vlookup (hide)'!$L$4:$U$54,4,FALSE),IF($C40="SO2",VLOOKUP($B40,'Vlookup (hide)'!$W$4:$AF$54,4,FALSE),IF($C40="PM10",VLOOKUP($B40,'Vlookup (hide)'!$AH$4:$AQ$54,4,FALSE)))))))</f>
        <v/>
      </c>
      <c r="I40" s="9"/>
      <c r="J40" s="31" t="str">
        <f>IF($A40="","",IF($C40="","",IF($C40="NOX",VLOOKUP($B40,'Vlookup (hide)'!$A$4:$J$54,5,FALSE),IF($C40="VOC",VLOOKUP($B40,'Vlookup (hide)'!$L$4:$U$54,5,FALSE),IF($C40="SO2",VLOOKUP($B40,'Vlookup (hide)'!$W$4:$AF$54,5,FALSE),IF($C40="PM10",VLOOKUP($B40,'Vlookup (hide)'!$AH$4:$AQ$54,5,FALSE)))))))</f>
        <v/>
      </c>
      <c r="K40" s="9"/>
      <c r="L40" s="31" t="str">
        <f>IF($A40="","",IF($C40="","",IF($C40="NOX",VLOOKUP($B40,'Vlookup (hide)'!$A$4:$J$54,6,FALSE),IF($C40="VOC",VLOOKUP($B40,'Vlookup (hide)'!$L$4:$U$54,6,FALSE),IF($C40="SO2",VLOOKUP($B40,'Vlookup (hide)'!$W$4:$AF$54,6,FALSE),IF($C40="PM10",VLOOKUP($B40,'Vlookup (hide)'!$AH$4:$AQ$54,6,FALSE)))))))</f>
        <v/>
      </c>
      <c r="M40" s="9"/>
      <c r="N40" s="31" t="str">
        <f>IF($A40="","",IF($C40="","",IF($C40="NOX",VLOOKUP($B40,'Vlookup (hide)'!$A$4:$J$54,7,FALSE),IF($C40="VOC",VLOOKUP($B40,'Vlookup (hide)'!$L$4:$U$54,7,FALSE),IF($C40="SO2",VLOOKUP($B40,'Vlookup (hide)'!$W$4:$AF$54,7,FALSE),IF($C40="PM10",VLOOKUP($B40,'Vlookup (hide)'!$AH$4:$AQ$54,7,FALSE)))))))</f>
        <v/>
      </c>
      <c r="O40" s="9"/>
      <c r="P40" s="31" t="str">
        <f>IF($A40="","",IF($C40="","",IF($C40="NOX",VLOOKUP($B40,'Vlookup (hide)'!$A$4:$J$54,8,FALSE),IF($C40="VOC",VLOOKUP($B40,'Vlookup (hide)'!$L$4:$U$54,8,FALSE),IF($C40="SO2",VLOOKUP($B40,'Vlookup (hide)'!$W$4:$AF$54,8,FALSE),IF($C40="PM10",VLOOKUP($B40,'Vlookup (hide)'!$AH$4:$AQ$54,8,FALSE)))))))</f>
        <v/>
      </c>
      <c r="Q40" s="9"/>
      <c r="R40" s="31" t="str">
        <f>IF($A40="","",IF($C40="","",IF($C40="NOX",VLOOKUP($B40,'Vlookup (hide)'!$A$4:$J$54,9,FALSE),IF($C40="VOC",VLOOKUP($B40,'Vlookup (hide)'!$L$4:$U$54,9,FALSE),IF($C40="SO2",VLOOKUP($B40,'Vlookup (hide)'!$W$4:$AF$54,9,FALSE),IF($C40="PM10",VLOOKUP($B40,'Vlookup (hide)'!$AH$4:$AQ$54,9,FALSE)))))))</f>
        <v/>
      </c>
      <c r="S40" s="9"/>
      <c r="T40" s="31" t="str">
        <f>IF($A40="","",IF($C40="","",IF($C40="NOX",VLOOKUP($B40,'Vlookup (hide)'!$A$4:$J$54,10,FALSE),IF($C40="VOC",VLOOKUP($B40,'Vlookup (hide)'!$L$4:$U$54,10,FALSE),IF($C40="SO2",VLOOKUP($B40,'Vlookup (hide)'!$W$4:$AF$54,10,FALSE),IF($C40="PM10",VLOOKUP($B40,'Vlookup (hide)'!$AH$4:$AQ$54,10,FALSE)))))))</f>
        <v/>
      </c>
      <c r="U40" s="9"/>
      <c r="V40" s="219"/>
      <c r="W40" s="258"/>
    </row>
    <row r="41" spans="1:23" ht="72" customHeight="1" x14ac:dyDescent="0.25">
      <c r="A41" s="91"/>
      <c r="B41" s="31" t="str">
        <f>IF(A41="","",VLOOKUP(A41,Hidden!$U$2:$V$52,2,FALSE))</f>
        <v/>
      </c>
      <c r="C41" s="52"/>
      <c r="D41" s="31" t="str">
        <f>IF($A41="","",IF($C41="","",IF($C41="NOX",VLOOKUP($B41,'Vlookup (hide)'!$A$4:$J$54,2,FALSE),IF($C41="VOC",VLOOKUP($B41,'Vlookup (hide)'!$L$4:$U$54,2,FALSE),IF($C41="SO2",VLOOKUP($B41,'Vlookup (hide)'!$W$4:$AF$54,2,FALSE),IF($C41="PM10",VLOOKUP($B41,'Vlookup (hide)'!$AH$4:$AQ$54,2,FALSE)))))))</f>
        <v/>
      </c>
      <c r="E41" s="9"/>
      <c r="F41" s="31" t="str">
        <f>IF($A41="","",IF($C41="","",IF($C41="NOX",VLOOKUP($B41,'Vlookup (hide)'!$A$4:$J$54,3,FALSE),IF($C41="VOC",VLOOKUP($B41,'Vlookup (hide)'!$L$4:$U$54,3,FALSE),IF($C41="SO2",VLOOKUP($B41,'Vlookup (hide)'!$W$4:$AF$54,3,FALSE),IF($C41="PM10",VLOOKUP($B41,'Vlookup (hide)'!$AH$4:$AQ$54,3,FALSE)))))))</f>
        <v/>
      </c>
      <c r="G41" s="9"/>
      <c r="H41" s="31" t="str">
        <f>IF($A41="","",IF($C41="","",IF($C41="NOX",VLOOKUP($B41,'Vlookup (hide)'!$A$4:$J$54,4,FALSE),IF($C41="VOC",VLOOKUP($B41,'Vlookup (hide)'!$L$4:$U$54,4,FALSE),IF($C41="SO2",VLOOKUP($B41,'Vlookup (hide)'!$W$4:$AF$54,4,FALSE),IF($C41="PM10",VLOOKUP($B41,'Vlookup (hide)'!$AH$4:$AQ$54,4,FALSE)))))))</f>
        <v/>
      </c>
      <c r="I41" s="9"/>
      <c r="J41" s="31" t="str">
        <f>IF($A41="","",IF($C41="","",IF($C41="NOX",VLOOKUP($B41,'Vlookup (hide)'!$A$4:$J$54,5,FALSE),IF($C41="VOC",VLOOKUP($B41,'Vlookup (hide)'!$L$4:$U$54,5,FALSE),IF($C41="SO2",VLOOKUP($B41,'Vlookup (hide)'!$W$4:$AF$54,5,FALSE),IF($C41="PM10",VLOOKUP($B41,'Vlookup (hide)'!$AH$4:$AQ$54,5,FALSE)))))))</f>
        <v/>
      </c>
      <c r="K41" s="9"/>
      <c r="L41" s="31" t="str">
        <f>IF($A41="","",IF($C41="","",IF($C41="NOX",VLOOKUP($B41,'Vlookup (hide)'!$A$4:$J$54,6,FALSE),IF($C41="VOC",VLOOKUP($B41,'Vlookup (hide)'!$L$4:$U$54,6,FALSE),IF($C41="SO2",VLOOKUP($B41,'Vlookup (hide)'!$W$4:$AF$54,6,FALSE),IF($C41="PM10",VLOOKUP($B41,'Vlookup (hide)'!$AH$4:$AQ$54,6,FALSE)))))))</f>
        <v/>
      </c>
      <c r="M41" s="9"/>
      <c r="N41" s="31" t="str">
        <f>IF($A41="","",IF($C41="","",IF($C41="NOX",VLOOKUP($B41,'Vlookup (hide)'!$A$4:$J$54,7,FALSE),IF($C41="VOC",VLOOKUP($B41,'Vlookup (hide)'!$L$4:$U$54,7,FALSE),IF($C41="SO2",VLOOKUP($B41,'Vlookup (hide)'!$W$4:$AF$54,7,FALSE),IF($C41="PM10",VLOOKUP($B41,'Vlookup (hide)'!$AH$4:$AQ$54,7,FALSE)))))))</f>
        <v/>
      </c>
      <c r="O41" s="9"/>
      <c r="P41" s="31" t="str">
        <f>IF($A41="","",IF($C41="","",IF($C41="NOX",VLOOKUP($B41,'Vlookup (hide)'!$A$4:$J$54,8,FALSE),IF($C41="VOC",VLOOKUP($B41,'Vlookup (hide)'!$L$4:$U$54,8,FALSE),IF($C41="SO2",VLOOKUP($B41,'Vlookup (hide)'!$W$4:$AF$54,8,FALSE),IF($C41="PM10",VLOOKUP($B41,'Vlookup (hide)'!$AH$4:$AQ$54,8,FALSE)))))))</f>
        <v/>
      </c>
      <c r="Q41" s="9"/>
      <c r="R41" s="31" t="str">
        <f>IF($A41="","",IF($C41="","",IF($C41="NOX",VLOOKUP($B41,'Vlookup (hide)'!$A$4:$J$54,9,FALSE),IF($C41="VOC",VLOOKUP($B41,'Vlookup (hide)'!$L$4:$U$54,9,FALSE),IF($C41="SO2",VLOOKUP($B41,'Vlookup (hide)'!$W$4:$AF$54,9,FALSE),IF($C41="PM10",VLOOKUP($B41,'Vlookup (hide)'!$AH$4:$AQ$54,9,FALSE)))))))</f>
        <v/>
      </c>
      <c r="S41" s="9"/>
      <c r="T41" s="31" t="str">
        <f>IF($A41="","",IF($C41="","",IF($C41="NOX",VLOOKUP($B41,'Vlookup (hide)'!$A$4:$J$54,10,FALSE),IF($C41="VOC",VLOOKUP($B41,'Vlookup (hide)'!$L$4:$U$54,10,FALSE),IF($C41="SO2",VLOOKUP($B41,'Vlookup (hide)'!$W$4:$AF$54,10,FALSE),IF($C41="PM10",VLOOKUP($B41,'Vlookup (hide)'!$AH$4:$AQ$54,10,FALSE)))))))</f>
        <v/>
      </c>
      <c r="U41" s="9"/>
      <c r="V41" s="219"/>
      <c r="W41" s="258"/>
    </row>
    <row r="42" spans="1:23" ht="72" customHeight="1" x14ac:dyDescent="0.25">
      <c r="A42" s="91"/>
      <c r="B42" s="31" t="str">
        <f>IF(A42="","",VLOOKUP(A42,Hidden!$U$2:$V$52,2,FALSE))</f>
        <v/>
      </c>
      <c r="C42" s="52"/>
      <c r="D42" s="31" t="str">
        <f>IF($A42="","",IF($C42="","",IF($C42="NOX",VLOOKUP($B42,'Vlookup (hide)'!$A$4:$J$54,2,FALSE),IF($C42="VOC",VLOOKUP($B42,'Vlookup (hide)'!$L$4:$U$54,2,FALSE),IF($C42="SO2",VLOOKUP($B42,'Vlookup (hide)'!$W$4:$AF$54,2,FALSE),IF($C42="PM10",VLOOKUP($B42,'Vlookup (hide)'!$AH$4:$AQ$54,2,FALSE)))))))</f>
        <v/>
      </c>
      <c r="E42" s="9"/>
      <c r="F42" s="31" t="str">
        <f>IF($A42="","",IF($C42="","",IF($C42="NOX",VLOOKUP($B42,'Vlookup (hide)'!$A$4:$J$54,3,FALSE),IF($C42="VOC",VLOOKUP($B42,'Vlookup (hide)'!$L$4:$U$54,3,FALSE),IF($C42="SO2",VLOOKUP($B42,'Vlookup (hide)'!$W$4:$AF$54,3,FALSE),IF($C42="PM10",VLOOKUP($B42,'Vlookup (hide)'!$AH$4:$AQ$54,3,FALSE)))))))</f>
        <v/>
      </c>
      <c r="G42" s="9"/>
      <c r="H42" s="31" t="str">
        <f>IF($A42="","",IF($C42="","",IF($C42="NOX",VLOOKUP($B42,'Vlookup (hide)'!$A$4:$J$54,4,FALSE),IF($C42="VOC",VLOOKUP($B42,'Vlookup (hide)'!$L$4:$U$54,4,FALSE),IF($C42="SO2",VLOOKUP($B42,'Vlookup (hide)'!$W$4:$AF$54,4,FALSE),IF($C42="PM10",VLOOKUP($B42,'Vlookup (hide)'!$AH$4:$AQ$54,4,FALSE)))))))</f>
        <v/>
      </c>
      <c r="I42" s="9"/>
      <c r="J42" s="31" t="str">
        <f>IF($A42="","",IF($C42="","",IF($C42="NOX",VLOOKUP($B42,'Vlookup (hide)'!$A$4:$J$54,5,FALSE),IF($C42="VOC",VLOOKUP($B42,'Vlookup (hide)'!$L$4:$U$54,5,FALSE),IF($C42="SO2",VLOOKUP($B42,'Vlookup (hide)'!$W$4:$AF$54,5,FALSE),IF($C42="PM10",VLOOKUP($B42,'Vlookup (hide)'!$AH$4:$AQ$54,5,FALSE)))))))</f>
        <v/>
      </c>
      <c r="K42" s="9"/>
      <c r="L42" s="31" t="str">
        <f>IF($A42="","",IF($C42="","",IF($C42="NOX",VLOOKUP($B42,'Vlookup (hide)'!$A$4:$J$54,6,FALSE),IF($C42="VOC",VLOOKUP($B42,'Vlookup (hide)'!$L$4:$U$54,6,FALSE),IF($C42="SO2",VLOOKUP($B42,'Vlookup (hide)'!$W$4:$AF$54,6,FALSE),IF($C42="PM10",VLOOKUP($B42,'Vlookup (hide)'!$AH$4:$AQ$54,6,FALSE)))))))</f>
        <v/>
      </c>
      <c r="M42" s="9"/>
      <c r="N42" s="31" t="str">
        <f>IF($A42="","",IF($C42="","",IF($C42="NOX",VLOOKUP($B42,'Vlookup (hide)'!$A$4:$J$54,7,FALSE),IF($C42="VOC",VLOOKUP($B42,'Vlookup (hide)'!$L$4:$U$54,7,FALSE),IF($C42="SO2",VLOOKUP($B42,'Vlookup (hide)'!$W$4:$AF$54,7,FALSE),IF($C42="PM10",VLOOKUP($B42,'Vlookup (hide)'!$AH$4:$AQ$54,7,FALSE)))))))</f>
        <v/>
      </c>
      <c r="O42" s="9"/>
      <c r="P42" s="31" t="str">
        <f>IF($A42="","",IF($C42="","",IF($C42="NOX",VLOOKUP($B42,'Vlookup (hide)'!$A$4:$J$54,8,FALSE),IF($C42="VOC",VLOOKUP($B42,'Vlookup (hide)'!$L$4:$U$54,8,FALSE),IF($C42="SO2",VLOOKUP($B42,'Vlookup (hide)'!$W$4:$AF$54,8,FALSE),IF($C42="PM10",VLOOKUP($B42,'Vlookup (hide)'!$AH$4:$AQ$54,8,FALSE)))))))</f>
        <v/>
      </c>
      <c r="Q42" s="9"/>
      <c r="R42" s="31" t="str">
        <f>IF($A42="","",IF($C42="","",IF($C42="NOX",VLOOKUP($B42,'Vlookup (hide)'!$A$4:$J$54,9,FALSE),IF($C42="VOC",VLOOKUP($B42,'Vlookup (hide)'!$L$4:$U$54,9,FALSE),IF($C42="SO2",VLOOKUP($B42,'Vlookup (hide)'!$W$4:$AF$54,9,FALSE),IF($C42="PM10",VLOOKUP($B42,'Vlookup (hide)'!$AH$4:$AQ$54,9,FALSE)))))))</f>
        <v/>
      </c>
      <c r="S42" s="9"/>
      <c r="T42" s="31" t="str">
        <f>IF($A42="","",IF($C42="","",IF($C42="NOX",VLOOKUP($B42,'Vlookup (hide)'!$A$4:$J$54,10,FALSE),IF($C42="VOC",VLOOKUP($B42,'Vlookup (hide)'!$L$4:$U$54,10,FALSE),IF($C42="SO2",VLOOKUP($B42,'Vlookup (hide)'!$W$4:$AF$54,10,FALSE),IF($C42="PM10",VLOOKUP($B42,'Vlookup (hide)'!$AH$4:$AQ$54,10,FALSE)))))))</f>
        <v/>
      </c>
      <c r="U42" s="9"/>
      <c r="V42" s="219"/>
      <c r="W42" s="258"/>
    </row>
    <row r="43" spans="1:23" ht="72" customHeight="1" x14ac:dyDescent="0.25">
      <c r="A43" s="91"/>
      <c r="B43" s="31" t="str">
        <f>IF(A43="","",VLOOKUP(A43,Hidden!$U$2:$V$52,2,FALSE))</f>
        <v/>
      </c>
      <c r="C43" s="52"/>
      <c r="D43" s="31" t="str">
        <f>IF($A43="","",IF($C43="","",IF($C43="NOX",VLOOKUP($B43,'Vlookup (hide)'!$A$4:$J$54,2,FALSE),IF($C43="VOC",VLOOKUP($B43,'Vlookup (hide)'!$L$4:$U$54,2,FALSE),IF($C43="SO2",VLOOKUP($B43,'Vlookup (hide)'!$W$4:$AF$54,2,FALSE),IF($C43="PM10",VLOOKUP($B43,'Vlookup (hide)'!$AH$4:$AQ$54,2,FALSE)))))))</f>
        <v/>
      </c>
      <c r="E43" s="9"/>
      <c r="F43" s="31" t="str">
        <f>IF($A43="","",IF($C43="","",IF($C43="NOX",VLOOKUP($B43,'Vlookup (hide)'!$A$4:$J$54,3,FALSE),IF($C43="VOC",VLOOKUP($B43,'Vlookup (hide)'!$L$4:$U$54,3,FALSE),IF($C43="SO2",VLOOKUP($B43,'Vlookup (hide)'!$W$4:$AF$54,3,FALSE),IF($C43="PM10",VLOOKUP($B43,'Vlookup (hide)'!$AH$4:$AQ$54,3,FALSE)))))))</f>
        <v/>
      </c>
      <c r="G43" s="9"/>
      <c r="H43" s="31" t="str">
        <f>IF($A43="","",IF($C43="","",IF($C43="NOX",VLOOKUP($B43,'Vlookup (hide)'!$A$4:$J$54,4,FALSE),IF($C43="VOC",VLOOKUP($B43,'Vlookup (hide)'!$L$4:$U$54,4,FALSE),IF($C43="SO2",VLOOKUP($B43,'Vlookup (hide)'!$W$4:$AF$54,4,FALSE),IF($C43="PM10",VLOOKUP($B43,'Vlookup (hide)'!$AH$4:$AQ$54,4,FALSE)))))))</f>
        <v/>
      </c>
      <c r="I43" s="9"/>
      <c r="J43" s="31" t="str">
        <f>IF($A43="","",IF($C43="","",IF($C43="NOX",VLOOKUP($B43,'Vlookup (hide)'!$A$4:$J$54,5,FALSE),IF($C43="VOC",VLOOKUP($B43,'Vlookup (hide)'!$L$4:$U$54,5,FALSE),IF($C43="SO2",VLOOKUP($B43,'Vlookup (hide)'!$W$4:$AF$54,5,FALSE),IF($C43="PM10",VLOOKUP($B43,'Vlookup (hide)'!$AH$4:$AQ$54,5,FALSE)))))))</f>
        <v/>
      </c>
      <c r="K43" s="9"/>
      <c r="L43" s="31" t="str">
        <f>IF($A43="","",IF($C43="","",IF($C43="NOX",VLOOKUP($B43,'Vlookup (hide)'!$A$4:$J$54,6,FALSE),IF($C43="VOC",VLOOKUP($B43,'Vlookup (hide)'!$L$4:$U$54,6,FALSE),IF($C43="SO2",VLOOKUP($B43,'Vlookup (hide)'!$W$4:$AF$54,6,FALSE),IF($C43="PM10",VLOOKUP($B43,'Vlookup (hide)'!$AH$4:$AQ$54,6,FALSE)))))))</f>
        <v/>
      </c>
      <c r="M43" s="9"/>
      <c r="N43" s="31" t="str">
        <f>IF($A43="","",IF($C43="","",IF($C43="NOX",VLOOKUP($B43,'Vlookup (hide)'!$A$4:$J$54,7,FALSE),IF($C43="VOC",VLOOKUP($B43,'Vlookup (hide)'!$L$4:$U$54,7,FALSE),IF($C43="SO2",VLOOKUP($B43,'Vlookup (hide)'!$W$4:$AF$54,7,FALSE),IF($C43="PM10",VLOOKUP($B43,'Vlookup (hide)'!$AH$4:$AQ$54,7,FALSE)))))))</f>
        <v/>
      </c>
      <c r="O43" s="9"/>
      <c r="P43" s="31" t="str">
        <f>IF($A43="","",IF($C43="","",IF($C43="NOX",VLOOKUP($B43,'Vlookup (hide)'!$A$4:$J$54,8,FALSE),IF($C43="VOC",VLOOKUP($B43,'Vlookup (hide)'!$L$4:$U$54,8,FALSE),IF($C43="SO2",VLOOKUP($B43,'Vlookup (hide)'!$W$4:$AF$54,8,FALSE),IF($C43="PM10",VLOOKUP($B43,'Vlookup (hide)'!$AH$4:$AQ$54,8,FALSE)))))))</f>
        <v/>
      </c>
      <c r="Q43" s="9"/>
      <c r="R43" s="31" t="str">
        <f>IF($A43="","",IF($C43="","",IF($C43="NOX",VLOOKUP($B43,'Vlookup (hide)'!$A$4:$J$54,9,FALSE),IF($C43="VOC",VLOOKUP($B43,'Vlookup (hide)'!$L$4:$U$54,9,FALSE),IF($C43="SO2",VLOOKUP($B43,'Vlookup (hide)'!$W$4:$AF$54,9,FALSE),IF($C43="PM10",VLOOKUP($B43,'Vlookup (hide)'!$AH$4:$AQ$54,9,FALSE)))))))</f>
        <v/>
      </c>
      <c r="S43" s="9"/>
      <c r="T43" s="31" t="str">
        <f>IF($A43="","",IF($C43="","",IF($C43="NOX",VLOOKUP($B43,'Vlookup (hide)'!$A$4:$J$54,10,FALSE),IF($C43="VOC",VLOOKUP($B43,'Vlookup (hide)'!$L$4:$U$54,10,FALSE),IF($C43="SO2",VLOOKUP($B43,'Vlookup (hide)'!$W$4:$AF$54,10,FALSE),IF($C43="PM10",VLOOKUP($B43,'Vlookup (hide)'!$AH$4:$AQ$54,10,FALSE)))))))</f>
        <v/>
      </c>
      <c r="U43" s="9"/>
      <c r="V43" s="219"/>
      <c r="W43" s="258"/>
    </row>
    <row r="44" spans="1:23" ht="72" customHeight="1" x14ac:dyDescent="0.25">
      <c r="A44" s="91"/>
      <c r="B44" s="31" t="str">
        <f>IF(A44="","",VLOOKUP(A44,Hidden!$U$2:$V$52,2,FALSE))</f>
        <v/>
      </c>
      <c r="C44" s="52"/>
      <c r="D44" s="31" t="str">
        <f>IF($A44="","",IF($C44="","",IF($C44="NOX",VLOOKUP($B44,'Vlookup (hide)'!$A$4:$J$54,2,FALSE),IF($C44="VOC",VLOOKUP($B44,'Vlookup (hide)'!$L$4:$U$54,2,FALSE),IF($C44="SO2",VLOOKUP($B44,'Vlookup (hide)'!$W$4:$AF$54,2,FALSE),IF($C44="PM10",VLOOKUP($B44,'Vlookup (hide)'!$AH$4:$AQ$54,2,FALSE)))))))</f>
        <v/>
      </c>
      <c r="E44" s="9"/>
      <c r="F44" s="31" t="str">
        <f>IF($A44="","",IF($C44="","",IF($C44="NOX",VLOOKUP($B44,'Vlookup (hide)'!$A$4:$J$54,3,FALSE),IF($C44="VOC",VLOOKUP($B44,'Vlookup (hide)'!$L$4:$U$54,3,FALSE),IF($C44="SO2",VLOOKUP($B44,'Vlookup (hide)'!$W$4:$AF$54,3,FALSE),IF($C44="PM10",VLOOKUP($B44,'Vlookup (hide)'!$AH$4:$AQ$54,3,FALSE)))))))</f>
        <v/>
      </c>
      <c r="G44" s="9"/>
      <c r="H44" s="31" t="str">
        <f>IF($A44="","",IF($C44="","",IF($C44="NOX",VLOOKUP($B44,'Vlookup (hide)'!$A$4:$J$54,4,FALSE),IF($C44="VOC",VLOOKUP($B44,'Vlookup (hide)'!$L$4:$U$54,4,FALSE),IF($C44="SO2",VLOOKUP($B44,'Vlookup (hide)'!$W$4:$AF$54,4,FALSE),IF($C44="PM10",VLOOKUP($B44,'Vlookup (hide)'!$AH$4:$AQ$54,4,FALSE)))))))</f>
        <v/>
      </c>
      <c r="I44" s="9"/>
      <c r="J44" s="31" t="str">
        <f>IF($A44="","",IF($C44="","",IF($C44="NOX",VLOOKUP($B44,'Vlookup (hide)'!$A$4:$J$54,5,FALSE),IF($C44="VOC",VLOOKUP($B44,'Vlookup (hide)'!$L$4:$U$54,5,FALSE),IF($C44="SO2",VLOOKUP($B44,'Vlookup (hide)'!$W$4:$AF$54,5,FALSE),IF($C44="PM10",VLOOKUP($B44,'Vlookup (hide)'!$AH$4:$AQ$54,5,FALSE)))))))</f>
        <v/>
      </c>
      <c r="K44" s="9"/>
      <c r="L44" s="31" t="str">
        <f>IF($A44="","",IF($C44="","",IF($C44="NOX",VLOOKUP($B44,'Vlookup (hide)'!$A$4:$J$54,6,FALSE),IF($C44="VOC",VLOOKUP($B44,'Vlookup (hide)'!$L$4:$U$54,6,FALSE),IF($C44="SO2",VLOOKUP($B44,'Vlookup (hide)'!$W$4:$AF$54,6,FALSE),IF($C44="PM10",VLOOKUP($B44,'Vlookup (hide)'!$AH$4:$AQ$54,6,FALSE)))))))</f>
        <v/>
      </c>
      <c r="M44" s="9"/>
      <c r="N44" s="31" t="str">
        <f>IF($A44="","",IF($C44="","",IF($C44="NOX",VLOOKUP($B44,'Vlookup (hide)'!$A$4:$J$54,7,FALSE),IF($C44="VOC",VLOOKUP($B44,'Vlookup (hide)'!$L$4:$U$54,7,FALSE),IF($C44="SO2",VLOOKUP($B44,'Vlookup (hide)'!$W$4:$AF$54,7,FALSE),IF($C44="PM10",VLOOKUP($B44,'Vlookup (hide)'!$AH$4:$AQ$54,7,FALSE)))))))</f>
        <v/>
      </c>
      <c r="O44" s="9"/>
      <c r="P44" s="31" t="str">
        <f>IF($A44="","",IF($C44="","",IF($C44="NOX",VLOOKUP($B44,'Vlookup (hide)'!$A$4:$J$54,8,FALSE),IF($C44="VOC",VLOOKUP($B44,'Vlookup (hide)'!$L$4:$U$54,8,FALSE),IF($C44="SO2",VLOOKUP($B44,'Vlookup (hide)'!$W$4:$AF$54,8,FALSE),IF($C44="PM10",VLOOKUP($B44,'Vlookup (hide)'!$AH$4:$AQ$54,8,FALSE)))))))</f>
        <v/>
      </c>
      <c r="Q44" s="9"/>
      <c r="R44" s="31" t="str">
        <f>IF($A44="","",IF($C44="","",IF($C44="NOX",VLOOKUP($B44,'Vlookup (hide)'!$A$4:$J$54,9,FALSE),IF($C44="VOC",VLOOKUP($B44,'Vlookup (hide)'!$L$4:$U$54,9,FALSE),IF($C44="SO2",VLOOKUP($B44,'Vlookup (hide)'!$W$4:$AF$54,9,FALSE),IF($C44="PM10",VLOOKUP($B44,'Vlookup (hide)'!$AH$4:$AQ$54,9,FALSE)))))))</f>
        <v/>
      </c>
      <c r="S44" s="9"/>
      <c r="T44" s="31" t="str">
        <f>IF($A44="","",IF($C44="","",IF($C44="NOX",VLOOKUP($B44,'Vlookup (hide)'!$A$4:$J$54,10,FALSE),IF($C44="VOC",VLOOKUP($B44,'Vlookup (hide)'!$L$4:$U$54,10,FALSE),IF($C44="SO2",VLOOKUP($B44,'Vlookup (hide)'!$W$4:$AF$54,10,FALSE),IF($C44="PM10",VLOOKUP($B44,'Vlookup (hide)'!$AH$4:$AQ$54,10,FALSE)))))))</f>
        <v/>
      </c>
      <c r="U44" s="9"/>
      <c r="V44" s="219"/>
      <c r="W44" s="258"/>
    </row>
    <row r="45" spans="1:23" ht="72" customHeight="1" x14ac:dyDescent="0.25">
      <c r="A45" s="91"/>
      <c r="B45" s="31" t="str">
        <f>IF(A45="","",VLOOKUP(A45,Hidden!$U$2:$V$52,2,FALSE))</f>
        <v/>
      </c>
      <c r="C45" s="52"/>
      <c r="D45" s="31" t="str">
        <f>IF($A45="","",IF($C45="","",IF($C45="NOX",VLOOKUP($B45,'Vlookup (hide)'!$A$4:$J$54,2,FALSE),IF($C45="VOC",VLOOKUP($B45,'Vlookup (hide)'!$L$4:$U$54,2,FALSE),IF($C45="SO2",VLOOKUP($B45,'Vlookup (hide)'!$W$4:$AF$54,2,FALSE),IF($C45="PM10",VLOOKUP($B45,'Vlookup (hide)'!$AH$4:$AQ$54,2,FALSE)))))))</f>
        <v/>
      </c>
      <c r="E45" s="9"/>
      <c r="F45" s="31" t="str">
        <f>IF($A45="","",IF($C45="","",IF($C45="NOX",VLOOKUP($B45,'Vlookup (hide)'!$A$4:$J$54,3,FALSE),IF($C45="VOC",VLOOKUP($B45,'Vlookup (hide)'!$L$4:$U$54,3,FALSE),IF($C45="SO2",VLOOKUP($B45,'Vlookup (hide)'!$W$4:$AF$54,3,FALSE),IF($C45="PM10",VLOOKUP($B45,'Vlookup (hide)'!$AH$4:$AQ$54,3,FALSE)))))))</f>
        <v/>
      </c>
      <c r="G45" s="9"/>
      <c r="H45" s="31" t="str">
        <f>IF($A45="","",IF($C45="","",IF($C45="NOX",VLOOKUP($B45,'Vlookup (hide)'!$A$4:$J$54,4,FALSE),IF($C45="VOC",VLOOKUP($B45,'Vlookup (hide)'!$L$4:$U$54,4,FALSE),IF($C45="SO2",VLOOKUP($B45,'Vlookup (hide)'!$W$4:$AF$54,4,FALSE),IF($C45="PM10",VLOOKUP($B45,'Vlookup (hide)'!$AH$4:$AQ$54,4,FALSE)))))))</f>
        <v/>
      </c>
      <c r="I45" s="9"/>
      <c r="J45" s="31" t="str">
        <f>IF($A45="","",IF($C45="","",IF($C45="NOX",VLOOKUP($B45,'Vlookup (hide)'!$A$4:$J$54,5,FALSE),IF($C45="VOC",VLOOKUP($B45,'Vlookup (hide)'!$L$4:$U$54,5,FALSE),IF($C45="SO2",VLOOKUP($B45,'Vlookup (hide)'!$W$4:$AF$54,5,FALSE),IF($C45="PM10",VLOOKUP($B45,'Vlookup (hide)'!$AH$4:$AQ$54,5,FALSE)))))))</f>
        <v/>
      </c>
      <c r="K45" s="9"/>
      <c r="L45" s="31" t="str">
        <f>IF($A45="","",IF($C45="","",IF($C45="NOX",VLOOKUP($B45,'Vlookup (hide)'!$A$4:$J$54,6,FALSE),IF($C45="VOC",VLOOKUP($B45,'Vlookup (hide)'!$L$4:$U$54,6,FALSE),IF($C45="SO2",VLOOKUP($B45,'Vlookup (hide)'!$W$4:$AF$54,6,FALSE),IF($C45="PM10",VLOOKUP($B45,'Vlookup (hide)'!$AH$4:$AQ$54,6,FALSE)))))))</f>
        <v/>
      </c>
      <c r="M45" s="9"/>
      <c r="N45" s="31" t="str">
        <f>IF($A45="","",IF($C45="","",IF($C45="NOX",VLOOKUP($B45,'Vlookup (hide)'!$A$4:$J$54,7,FALSE),IF($C45="VOC",VLOOKUP($B45,'Vlookup (hide)'!$L$4:$U$54,7,FALSE),IF($C45="SO2",VLOOKUP($B45,'Vlookup (hide)'!$W$4:$AF$54,7,FALSE),IF($C45="PM10",VLOOKUP($B45,'Vlookup (hide)'!$AH$4:$AQ$54,7,FALSE)))))))</f>
        <v/>
      </c>
      <c r="O45" s="9"/>
      <c r="P45" s="31" t="str">
        <f>IF($A45="","",IF($C45="","",IF($C45="NOX",VLOOKUP($B45,'Vlookup (hide)'!$A$4:$J$54,8,FALSE),IF($C45="VOC",VLOOKUP($B45,'Vlookup (hide)'!$L$4:$U$54,8,FALSE),IF($C45="SO2",VLOOKUP($B45,'Vlookup (hide)'!$W$4:$AF$54,8,FALSE),IF($C45="PM10",VLOOKUP($B45,'Vlookup (hide)'!$AH$4:$AQ$54,8,FALSE)))))))</f>
        <v/>
      </c>
      <c r="Q45" s="9"/>
      <c r="R45" s="31" t="str">
        <f>IF($A45="","",IF($C45="","",IF($C45="NOX",VLOOKUP($B45,'Vlookup (hide)'!$A$4:$J$54,9,FALSE),IF($C45="VOC",VLOOKUP($B45,'Vlookup (hide)'!$L$4:$U$54,9,FALSE),IF($C45="SO2",VLOOKUP($B45,'Vlookup (hide)'!$W$4:$AF$54,9,FALSE),IF($C45="PM10",VLOOKUP($B45,'Vlookup (hide)'!$AH$4:$AQ$54,9,FALSE)))))))</f>
        <v/>
      </c>
      <c r="S45" s="9"/>
      <c r="T45" s="31" t="str">
        <f>IF($A45="","",IF($C45="","",IF($C45="NOX",VLOOKUP($B45,'Vlookup (hide)'!$A$4:$J$54,10,FALSE),IF($C45="VOC",VLOOKUP($B45,'Vlookup (hide)'!$L$4:$U$54,10,FALSE),IF($C45="SO2",VLOOKUP($B45,'Vlookup (hide)'!$W$4:$AF$54,10,FALSE),IF($C45="PM10",VLOOKUP($B45,'Vlookup (hide)'!$AH$4:$AQ$54,10,FALSE)))))))</f>
        <v/>
      </c>
      <c r="U45" s="9"/>
      <c r="V45" s="219"/>
      <c r="W45" s="258"/>
    </row>
    <row r="46" spans="1:23" ht="72" customHeight="1" x14ac:dyDescent="0.25">
      <c r="A46" s="91"/>
      <c r="B46" s="31" t="str">
        <f>IF(A46="","",VLOOKUP(A46,Hidden!$U$2:$V$52,2,FALSE))</f>
        <v/>
      </c>
      <c r="C46" s="52"/>
      <c r="D46" s="31" t="str">
        <f>IF($A46="","",IF($C46="","",IF($C46="NOX",VLOOKUP($B46,'Vlookup (hide)'!$A$4:$J$54,2,FALSE),IF($C46="VOC",VLOOKUP($B46,'Vlookup (hide)'!$L$4:$U$54,2,FALSE),IF($C46="SO2",VLOOKUP($B46,'Vlookup (hide)'!$W$4:$AF$54,2,FALSE),IF($C46="PM10",VLOOKUP($B46,'Vlookup (hide)'!$AH$4:$AQ$54,2,FALSE)))))))</f>
        <v/>
      </c>
      <c r="E46" s="9"/>
      <c r="F46" s="31" t="str">
        <f>IF($A46="","",IF($C46="","",IF($C46="NOX",VLOOKUP($B46,'Vlookup (hide)'!$A$4:$J$54,3,FALSE),IF($C46="VOC",VLOOKUP($B46,'Vlookup (hide)'!$L$4:$U$54,3,FALSE),IF($C46="SO2",VLOOKUP($B46,'Vlookup (hide)'!$W$4:$AF$54,3,FALSE),IF($C46="PM10",VLOOKUP($B46,'Vlookup (hide)'!$AH$4:$AQ$54,3,FALSE)))))))</f>
        <v/>
      </c>
      <c r="G46" s="9"/>
      <c r="H46" s="31" t="str">
        <f>IF($A46="","",IF($C46="","",IF($C46="NOX",VLOOKUP($B46,'Vlookup (hide)'!$A$4:$J$54,4,FALSE),IF($C46="VOC",VLOOKUP($B46,'Vlookup (hide)'!$L$4:$U$54,4,FALSE),IF($C46="SO2",VLOOKUP($B46,'Vlookup (hide)'!$W$4:$AF$54,4,FALSE),IF($C46="PM10",VLOOKUP($B46,'Vlookup (hide)'!$AH$4:$AQ$54,4,FALSE)))))))</f>
        <v/>
      </c>
      <c r="I46" s="9"/>
      <c r="J46" s="31" t="str">
        <f>IF($A46="","",IF($C46="","",IF($C46="NOX",VLOOKUP($B46,'Vlookup (hide)'!$A$4:$J$54,5,FALSE),IF($C46="VOC",VLOOKUP($B46,'Vlookup (hide)'!$L$4:$U$54,5,FALSE),IF($C46="SO2",VLOOKUP($B46,'Vlookup (hide)'!$W$4:$AF$54,5,FALSE),IF($C46="PM10",VLOOKUP($B46,'Vlookup (hide)'!$AH$4:$AQ$54,5,FALSE)))))))</f>
        <v/>
      </c>
      <c r="K46" s="9"/>
      <c r="L46" s="31" t="str">
        <f>IF($A46="","",IF($C46="","",IF($C46="NOX",VLOOKUP($B46,'Vlookup (hide)'!$A$4:$J$54,6,FALSE),IF($C46="VOC",VLOOKUP($B46,'Vlookup (hide)'!$L$4:$U$54,6,FALSE),IF($C46="SO2",VLOOKUP($B46,'Vlookup (hide)'!$W$4:$AF$54,6,FALSE),IF($C46="PM10",VLOOKUP($B46,'Vlookup (hide)'!$AH$4:$AQ$54,6,FALSE)))))))</f>
        <v/>
      </c>
      <c r="M46" s="9"/>
      <c r="N46" s="31" t="str">
        <f>IF($A46="","",IF($C46="","",IF($C46="NOX",VLOOKUP($B46,'Vlookup (hide)'!$A$4:$J$54,7,FALSE),IF($C46="VOC",VLOOKUP($B46,'Vlookup (hide)'!$L$4:$U$54,7,FALSE),IF($C46="SO2",VLOOKUP($B46,'Vlookup (hide)'!$W$4:$AF$54,7,FALSE),IF($C46="PM10",VLOOKUP($B46,'Vlookup (hide)'!$AH$4:$AQ$54,7,FALSE)))))))</f>
        <v/>
      </c>
      <c r="O46" s="9"/>
      <c r="P46" s="31" t="str">
        <f>IF($A46="","",IF($C46="","",IF($C46="NOX",VLOOKUP($B46,'Vlookup (hide)'!$A$4:$J$54,8,FALSE),IF($C46="VOC",VLOOKUP($B46,'Vlookup (hide)'!$L$4:$U$54,8,FALSE),IF($C46="SO2",VLOOKUP($B46,'Vlookup (hide)'!$W$4:$AF$54,8,FALSE),IF($C46="PM10",VLOOKUP($B46,'Vlookup (hide)'!$AH$4:$AQ$54,8,FALSE)))))))</f>
        <v/>
      </c>
      <c r="Q46" s="9"/>
      <c r="R46" s="31" t="str">
        <f>IF($A46="","",IF($C46="","",IF($C46="NOX",VLOOKUP($B46,'Vlookup (hide)'!$A$4:$J$54,9,FALSE),IF($C46="VOC",VLOOKUP($B46,'Vlookup (hide)'!$L$4:$U$54,9,FALSE),IF($C46="SO2",VLOOKUP($B46,'Vlookup (hide)'!$W$4:$AF$54,9,FALSE),IF($C46="PM10",VLOOKUP($B46,'Vlookup (hide)'!$AH$4:$AQ$54,9,FALSE)))))))</f>
        <v/>
      </c>
      <c r="S46" s="9"/>
      <c r="T46" s="31" t="str">
        <f>IF($A46="","",IF($C46="","",IF($C46="NOX",VLOOKUP($B46,'Vlookup (hide)'!$A$4:$J$54,10,FALSE),IF($C46="VOC",VLOOKUP($B46,'Vlookup (hide)'!$L$4:$U$54,10,FALSE),IF($C46="SO2",VLOOKUP($B46,'Vlookup (hide)'!$W$4:$AF$54,10,FALSE),IF($C46="PM10",VLOOKUP($B46,'Vlookup (hide)'!$AH$4:$AQ$54,10,FALSE)))))))</f>
        <v/>
      </c>
      <c r="U46" s="9"/>
      <c r="V46" s="219"/>
      <c r="W46" s="258"/>
    </row>
    <row r="47" spans="1:23" ht="72" customHeight="1" x14ac:dyDescent="0.25">
      <c r="A47" s="91"/>
      <c r="B47" s="31" t="str">
        <f>IF(A47="","",VLOOKUP(A47,Hidden!$U$2:$V$52,2,FALSE))</f>
        <v/>
      </c>
      <c r="C47" s="52"/>
      <c r="D47" s="31" t="str">
        <f>IF($A47="","",IF($C47="","",IF($C47="NOX",VLOOKUP($B47,'Vlookup (hide)'!$A$4:$J$54,2,FALSE),IF($C47="VOC",VLOOKUP($B47,'Vlookup (hide)'!$L$4:$U$54,2,FALSE),IF($C47="SO2",VLOOKUP($B47,'Vlookup (hide)'!$W$4:$AF$54,2,FALSE),IF($C47="PM10",VLOOKUP($B47,'Vlookup (hide)'!$AH$4:$AQ$54,2,FALSE)))))))</f>
        <v/>
      </c>
      <c r="E47" s="9"/>
      <c r="F47" s="31" t="str">
        <f>IF($A47="","",IF($C47="","",IF($C47="NOX",VLOOKUP($B47,'Vlookup (hide)'!$A$4:$J$54,3,FALSE),IF($C47="VOC",VLOOKUP($B47,'Vlookup (hide)'!$L$4:$U$54,3,FALSE),IF($C47="SO2",VLOOKUP($B47,'Vlookup (hide)'!$W$4:$AF$54,3,FALSE),IF($C47="PM10",VLOOKUP($B47,'Vlookup (hide)'!$AH$4:$AQ$54,3,FALSE)))))))</f>
        <v/>
      </c>
      <c r="G47" s="9"/>
      <c r="H47" s="31" t="str">
        <f>IF($A47="","",IF($C47="","",IF($C47="NOX",VLOOKUP($B47,'Vlookup (hide)'!$A$4:$J$54,4,FALSE),IF($C47="VOC",VLOOKUP($B47,'Vlookup (hide)'!$L$4:$U$54,4,FALSE),IF($C47="SO2",VLOOKUP($B47,'Vlookup (hide)'!$W$4:$AF$54,4,FALSE),IF($C47="PM10",VLOOKUP($B47,'Vlookup (hide)'!$AH$4:$AQ$54,4,FALSE)))))))</f>
        <v/>
      </c>
      <c r="I47" s="9"/>
      <c r="J47" s="31" t="str">
        <f>IF($A47="","",IF($C47="","",IF($C47="NOX",VLOOKUP($B47,'Vlookup (hide)'!$A$4:$J$54,5,FALSE),IF($C47="VOC",VLOOKUP($B47,'Vlookup (hide)'!$L$4:$U$54,5,FALSE),IF($C47="SO2",VLOOKUP($B47,'Vlookup (hide)'!$W$4:$AF$54,5,FALSE),IF($C47="PM10",VLOOKUP($B47,'Vlookup (hide)'!$AH$4:$AQ$54,5,FALSE)))))))</f>
        <v/>
      </c>
      <c r="K47" s="9"/>
      <c r="L47" s="31" t="str">
        <f>IF($A47="","",IF($C47="","",IF($C47="NOX",VLOOKUP($B47,'Vlookup (hide)'!$A$4:$J$54,6,FALSE),IF($C47="VOC",VLOOKUP($B47,'Vlookup (hide)'!$L$4:$U$54,6,FALSE),IF($C47="SO2",VLOOKUP($B47,'Vlookup (hide)'!$W$4:$AF$54,6,FALSE),IF($C47="PM10",VLOOKUP($B47,'Vlookup (hide)'!$AH$4:$AQ$54,6,FALSE)))))))</f>
        <v/>
      </c>
      <c r="M47" s="9"/>
      <c r="N47" s="31" t="str">
        <f>IF($A47="","",IF($C47="","",IF($C47="NOX",VLOOKUP($B47,'Vlookup (hide)'!$A$4:$J$54,7,FALSE),IF($C47="VOC",VLOOKUP($B47,'Vlookup (hide)'!$L$4:$U$54,7,FALSE),IF($C47="SO2",VLOOKUP($B47,'Vlookup (hide)'!$W$4:$AF$54,7,FALSE),IF($C47="PM10",VLOOKUP($B47,'Vlookup (hide)'!$AH$4:$AQ$54,7,FALSE)))))))</f>
        <v/>
      </c>
      <c r="O47" s="9"/>
      <c r="P47" s="31" t="str">
        <f>IF($A47="","",IF($C47="","",IF($C47="NOX",VLOOKUP($B47,'Vlookup (hide)'!$A$4:$J$54,8,FALSE),IF($C47="VOC",VLOOKUP($B47,'Vlookup (hide)'!$L$4:$U$54,8,FALSE),IF($C47="SO2",VLOOKUP($B47,'Vlookup (hide)'!$W$4:$AF$54,8,FALSE),IF($C47="PM10",VLOOKUP($B47,'Vlookup (hide)'!$AH$4:$AQ$54,8,FALSE)))))))</f>
        <v/>
      </c>
      <c r="Q47" s="9"/>
      <c r="R47" s="31" t="str">
        <f>IF($A47="","",IF($C47="","",IF($C47="NOX",VLOOKUP($B47,'Vlookup (hide)'!$A$4:$J$54,9,FALSE),IF($C47="VOC",VLOOKUP($B47,'Vlookup (hide)'!$L$4:$U$54,9,FALSE),IF($C47="SO2",VLOOKUP($B47,'Vlookup (hide)'!$W$4:$AF$54,9,FALSE),IF($C47="PM10",VLOOKUP($B47,'Vlookup (hide)'!$AH$4:$AQ$54,9,FALSE)))))))</f>
        <v/>
      </c>
      <c r="S47" s="9"/>
      <c r="T47" s="31" t="str">
        <f>IF($A47="","",IF($C47="","",IF($C47="NOX",VLOOKUP($B47,'Vlookup (hide)'!$A$4:$J$54,10,FALSE),IF($C47="VOC",VLOOKUP($B47,'Vlookup (hide)'!$L$4:$U$54,10,FALSE),IF($C47="SO2",VLOOKUP($B47,'Vlookup (hide)'!$W$4:$AF$54,10,FALSE),IF($C47="PM10",VLOOKUP($B47,'Vlookup (hide)'!$AH$4:$AQ$54,10,FALSE)))))))</f>
        <v/>
      </c>
      <c r="U47" s="9"/>
      <c r="V47" s="219"/>
      <c r="W47" s="258"/>
    </row>
    <row r="48" spans="1:23" ht="72" customHeight="1" x14ac:dyDescent="0.25">
      <c r="A48" s="91"/>
      <c r="B48" s="31" t="str">
        <f>IF(A48="","",VLOOKUP(A48,Hidden!$U$2:$V$52,2,FALSE))</f>
        <v/>
      </c>
      <c r="C48" s="52"/>
      <c r="D48" s="31" t="str">
        <f>IF($A48="","",IF($C48="","",IF($C48="NOX",VLOOKUP($B48,'Vlookup (hide)'!$A$4:$J$54,2,FALSE),IF($C48="VOC",VLOOKUP($B48,'Vlookup (hide)'!$L$4:$U$54,2,FALSE),IF($C48="SO2",VLOOKUP($B48,'Vlookup (hide)'!$W$4:$AF$54,2,FALSE),IF($C48="PM10",VLOOKUP($B48,'Vlookup (hide)'!$AH$4:$AQ$54,2,FALSE)))))))</f>
        <v/>
      </c>
      <c r="E48" s="9"/>
      <c r="F48" s="31" t="str">
        <f>IF($A48="","",IF($C48="","",IF($C48="NOX",VLOOKUP($B48,'Vlookup (hide)'!$A$4:$J$54,3,FALSE),IF($C48="VOC",VLOOKUP($B48,'Vlookup (hide)'!$L$4:$U$54,3,FALSE),IF($C48="SO2",VLOOKUP($B48,'Vlookup (hide)'!$W$4:$AF$54,3,FALSE),IF($C48="PM10",VLOOKUP($B48,'Vlookup (hide)'!$AH$4:$AQ$54,3,FALSE)))))))</f>
        <v/>
      </c>
      <c r="G48" s="9"/>
      <c r="H48" s="31" t="str">
        <f>IF($A48="","",IF($C48="","",IF($C48="NOX",VLOOKUP($B48,'Vlookup (hide)'!$A$4:$J$54,4,FALSE),IF($C48="VOC",VLOOKUP($B48,'Vlookup (hide)'!$L$4:$U$54,4,FALSE),IF($C48="SO2",VLOOKUP($B48,'Vlookup (hide)'!$W$4:$AF$54,4,FALSE),IF($C48="PM10",VLOOKUP($B48,'Vlookup (hide)'!$AH$4:$AQ$54,4,FALSE)))))))</f>
        <v/>
      </c>
      <c r="I48" s="9"/>
      <c r="J48" s="31" t="str">
        <f>IF($A48="","",IF($C48="","",IF($C48="NOX",VLOOKUP($B48,'Vlookup (hide)'!$A$4:$J$54,5,FALSE),IF($C48="VOC",VLOOKUP($B48,'Vlookup (hide)'!$L$4:$U$54,5,FALSE),IF($C48="SO2",VLOOKUP($B48,'Vlookup (hide)'!$W$4:$AF$54,5,FALSE),IF($C48="PM10",VLOOKUP($B48,'Vlookup (hide)'!$AH$4:$AQ$54,5,FALSE)))))))</f>
        <v/>
      </c>
      <c r="K48" s="9"/>
      <c r="L48" s="31" t="str">
        <f>IF($A48="","",IF($C48="","",IF($C48="NOX",VLOOKUP($B48,'Vlookup (hide)'!$A$4:$J$54,6,FALSE),IF($C48="VOC",VLOOKUP($B48,'Vlookup (hide)'!$L$4:$U$54,6,FALSE),IF($C48="SO2",VLOOKUP($B48,'Vlookup (hide)'!$W$4:$AF$54,6,FALSE),IF($C48="PM10",VLOOKUP($B48,'Vlookup (hide)'!$AH$4:$AQ$54,6,FALSE)))))))</f>
        <v/>
      </c>
      <c r="M48" s="9"/>
      <c r="N48" s="31" t="str">
        <f>IF($A48="","",IF($C48="","",IF($C48="NOX",VLOOKUP($B48,'Vlookup (hide)'!$A$4:$J$54,7,FALSE),IF($C48="VOC",VLOOKUP($B48,'Vlookup (hide)'!$L$4:$U$54,7,FALSE),IF($C48="SO2",VLOOKUP($B48,'Vlookup (hide)'!$W$4:$AF$54,7,FALSE),IF($C48="PM10",VLOOKUP($B48,'Vlookup (hide)'!$AH$4:$AQ$54,7,FALSE)))))))</f>
        <v/>
      </c>
      <c r="O48" s="9"/>
      <c r="P48" s="31" t="str">
        <f>IF($A48="","",IF($C48="","",IF($C48="NOX",VLOOKUP($B48,'Vlookup (hide)'!$A$4:$J$54,8,FALSE),IF($C48="VOC",VLOOKUP($B48,'Vlookup (hide)'!$L$4:$U$54,8,FALSE),IF($C48="SO2",VLOOKUP($B48,'Vlookup (hide)'!$W$4:$AF$54,8,FALSE),IF($C48="PM10",VLOOKUP($B48,'Vlookup (hide)'!$AH$4:$AQ$54,8,FALSE)))))))</f>
        <v/>
      </c>
      <c r="Q48" s="9"/>
      <c r="R48" s="31" t="str">
        <f>IF($A48="","",IF($C48="","",IF($C48="NOX",VLOOKUP($B48,'Vlookup (hide)'!$A$4:$J$54,9,FALSE),IF($C48="VOC",VLOOKUP($B48,'Vlookup (hide)'!$L$4:$U$54,9,FALSE),IF($C48="SO2",VLOOKUP($B48,'Vlookup (hide)'!$W$4:$AF$54,9,FALSE),IF($C48="PM10",VLOOKUP($B48,'Vlookup (hide)'!$AH$4:$AQ$54,9,FALSE)))))))</f>
        <v/>
      </c>
      <c r="S48" s="9"/>
      <c r="T48" s="31" t="str">
        <f>IF($A48="","",IF($C48="","",IF($C48="NOX",VLOOKUP($B48,'Vlookup (hide)'!$A$4:$J$54,10,FALSE),IF($C48="VOC",VLOOKUP($B48,'Vlookup (hide)'!$L$4:$U$54,10,FALSE),IF($C48="SO2",VLOOKUP($B48,'Vlookup (hide)'!$W$4:$AF$54,10,FALSE),IF($C48="PM10",VLOOKUP($B48,'Vlookup (hide)'!$AH$4:$AQ$54,10,FALSE)))))))</f>
        <v/>
      </c>
      <c r="U48" s="9"/>
      <c r="V48" s="219"/>
      <c r="W48" s="258"/>
    </row>
    <row r="49" spans="1:23" ht="72" customHeight="1" x14ac:dyDescent="0.25">
      <c r="A49" s="91"/>
      <c r="B49" s="31" t="str">
        <f>IF(A49="","",VLOOKUP(A49,Hidden!$U$2:$V$52,2,FALSE))</f>
        <v/>
      </c>
      <c r="C49" s="52"/>
      <c r="D49" s="31" t="str">
        <f>IF($A49="","",IF($C49="","",IF($C49="NOX",VLOOKUP($B49,'Vlookup (hide)'!$A$4:$J$54,2,FALSE),IF($C49="VOC",VLOOKUP($B49,'Vlookup (hide)'!$L$4:$U$54,2,FALSE),IF($C49="SO2",VLOOKUP($B49,'Vlookup (hide)'!$W$4:$AF$54,2,FALSE),IF($C49="PM10",VLOOKUP($B49,'Vlookup (hide)'!$AH$4:$AQ$54,2,FALSE)))))))</f>
        <v/>
      </c>
      <c r="E49" s="9"/>
      <c r="F49" s="31" t="str">
        <f>IF($A49="","",IF($C49="","",IF($C49="NOX",VLOOKUP($B49,'Vlookup (hide)'!$A$4:$J$54,3,FALSE),IF($C49="VOC",VLOOKUP($B49,'Vlookup (hide)'!$L$4:$U$54,3,FALSE),IF($C49="SO2",VLOOKUP($B49,'Vlookup (hide)'!$W$4:$AF$54,3,FALSE),IF($C49="PM10",VLOOKUP($B49,'Vlookup (hide)'!$AH$4:$AQ$54,3,FALSE)))))))</f>
        <v/>
      </c>
      <c r="G49" s="9"/>
      <c r="H49" s="31" t="str">
        <f>IF($A49="","",IF($C49="","",IF($C49="NOX",VLOOKUP($B49,'Vlookup (hide)'!$A$4:$J$54,4,FALSE),IF($C49="VOC",VLOOKUP($B49,'Vlookup (hide)'!$L$4:$U$54,4,FALSE),IF($C49="SO2",VLOOKUP($B49,'Vlookup (hide)'!$W$4:$AF$54,4,FALSE),IF($C49="PM10",VLOOKUP($B49,'Vlookup (hide)'!$AH$4:$AQ$54,4,FALSE)))))))</f>
        <v/>
      </c>
      <c r="I49" s="9"/>
      <c r="J49" s="31" t="str">
        <f>IF($A49="","",IF($C49="","",IF($C49="NOX",VLOOKUP($B49,'Vlookup (hide)'!$A$4:$J$54,5,FALSE),IF($C49="VOC",VLOOKUP($B49,'Vlookup (hide)'!$L$4:$U$54,5,FALSE),IF($C49="SO2",VLOOKUP($B49,'Vlookup (hide)'!$W$4:$AF$54,5,FALSE),IF($C49="PM10",VLOOKUP($B49,'Vlookup (hide)'!$AH$4:$AQ$54,5,FALSE)))))))</f>
        <v/>
      </c>
      <c r="K49" s="9"/>
      <c r="L49" s="31" t="str">
        <f>IF($A49="","",IF($C49="","",IF($C49="NOX",VLOOKUP($B49,'Vlookup (hide)'!$A$4:$J$54,6,FALSE),IF($C49="VOC",VLOOKUP($B49,'Vlookup (hide)'!$L$4:$U$54,6,FALSE),IF($C49="SO2",VLOOKUP($B49,'Vlookup (hide)'!$W$4:$AF$54,6,FALSE),IF($C49="PM10",VLOOKUP($B49,'Vlookup (hide)'!$AH$4:$AQ$54,6,FALSE)))))))</f>
        <v/>
      </c>
      <c r="M49" s="9"/>
      <c r="N49" s="31" t="str">
        <f>IF($A49="","",IF($C49="","",IF($C49="NOX",VLOOKUP($B49,'Vlookup (hide)'!$A$4:$J$54,7,FALSE),IF($C49="VOC",VLOOKUP($B49,'Vlookup (hide)'!$L$4:$U$54,7,FALSE),IF($C49="SO2",VLOOKUP($B49,'Vlookup (hide)'!$W$4:$AF$54,7,FALSE),IF($C49="PM10",VLOOKUP($B49,'Vlookup (hide)'!$AH$4:$AQ$54,7,FALSE)))))))</f>
        <v/>
      </c>
      <c r="O49" s="9"/>
      <c r="P49" s="31" t="str">
        <f>IF($A49="","",IF($C49="","",IF($C49="NOX",VLOOKUP($B49,'Vlookup (hide)'!$A$4:$J$54,8,FALSE),IF($C49="VOC",VLOOKUP($B49,'Vlookup (hide)'!$L$4:$U$54,8,FALSE),IF($C49="SO2",VLOOKUP($B49,'Vlookup (hide)'!$W$4:$AF$54,8,FALSE),IF($C49="PM10",VLOOKUP($B49,'Vlookup (hide)'!$AH$4:$AQ$54,8,FALSE)))))))</f>
        <v/>
      </c>
      <c r="Q49" s="9"/>
      <c r="R49" s="31" t="str">
        <f>IF($A49="","",IF($C49="","",IF($C49="NOX",VLOOKUP($B49,'Vlookup (hide)'!$A$4:$J$54,9,FALSE),IF($C49="VOC",VLOOKUP($B49,'Vlookup (hide)'!$L$4:$U$54,9,FALSE),IF($C49="SO2",VLOOKUP($B49,'Vlookup (hide)'!$W$4:$AF$54,9,FALSE),IF($C49="PM10",VLOOKUP($B49,'Vlookup (hide)'!$AH$4:$AQ$54,9,FALSE)))))))</f>
        <v/>
      </c>
      <c r="S49" s="9"/>
      <c r="T49" s="31" t="str">
        <f>IF($A49="","",IF($C49="","",IF($C49="NOX",VLOOKUP($B49,'Vlookup (hide)'!$A$4:$J$54,10,FALSE),IF($C49="VOC",VLOOKUP($B49,'Vlookup (hide)'!$L$4:$U$54,10,FALSE),IF($C49="SO2",VLOOKUP($B49,'Vlookup (hide)'!$W$4:$AF$54,10,FALSE),IF($C49="PM10",VLOOKUP($B49,'Vlookup (hide)'!$AH$4:$AQ$54,10,FALSE)))))))</f>
        <v/>
      </c>
      <c r="U49" s="9"/>
      <c r="V49" s="219"/>
      <c r="W49" s="258"/>
    </row>
    <row r="50" spans="1:23" ht="72" customHeight="1" x14ac:dyDescent="0.25">
      <c r="A50" s="91"/>
      <c r="B50" s="31" t="str">
        <f>IF(A50="","",VLOOKUP(A50,Hidden!$U$2:$V$52,2,FALSE))</f>
        <v/>
      </c>
      <c r="C50" s="52"/>
      <c r="D50" s="31" t="str">
        <f>IF($A50="","",IF($C50="","",IF($C50="NOX",VLOOKUP($B50,'Vlookup (hide)'!$A$4:$J$54,2,FALSE),IF($C50="VOC",VLOOKUP($B50,'Vlookup (hide)'!$L$4:$U$54,2,FALSE),IF($C50="SO2",VLOOKUP($B50,'Vlookup (hide)'!$W$4:$AF$54,2,FALSE),IF($C50="PM10",VLOOKUP($B50,'Vlookup (hide)'!$AH$4:$AQ$54,2,FALSE)))))))</f>
        <v/>
      </c>
      <c r="E50" s="9"/>
      <c r="F50" s="31" t="str">
        <f>IF($A50="","",IF($C50="","",IF($C50="NOX",VLOOKUP($B50,'Vlookup (hide)'!$A$4:$J$54,3,FALSE),IF($C50="VOC",VLOOKUP($B50,'Vlookup (hide)'!$L$4:$U$54,3,FALSE),IF($C50="SO2",VLOOKUP($B50,'Vlookup (hide)'!$W$4:$AF$54,3,FALSE),IF($C50="PM10",VLOOKUP($B50,'Vlookup (hide)'!$AH$4:$AQ$54,3,FALSE)))))))</f>
        <v/>
      </c>
      <c r="G50" s="9"/>
      <c r="H50" s="31" t="str">
        <f>IF($A50="","",IF($C50="","",IF($C50="NOX",VLOOKUP($B50,'Vlookup (hide)'!$A$4:$J$54,4,FALSE),IF($C50="VOC",VLOOKUP($B50,'Vlookup (hide)'!$L$4:$U$54,4,FALSE),IF($C50="SO2",VLOOKUP($B50,'Vlookup (hide)'!$W$4:$AF$54,4,FALSE),IF($C50="PM10",VLOOKUP($B50,'Vlookup (hide)'!$AH$4:$AQ$54,4,FALSE)))))))</f>
        <v/>
      </c>
      <c r="I50" s="9"/>
      <c r="J50" s="31" t="str">
        <f>IF($A50="","",IF($C50="","",IF($C50="NOX",VLOOKUP($B50,'Vlookup (hide)'!$A$4:$J$54,5,FALSE),IF($C50="VOC",VLOOKUP($B50,'Vlookup (hide)'!$L$4:$U$54,5,FALSE),IF($C50="SO2",VLOOKUP($B50,'Vlookup (hide)'!$W$4:$AF$54,5,FALSE),IF($C50="PM10",VLOOKUP($B50,'Vlookup (hide)'!$AH$4:$AQ$54,5,FALSE)))))))</f>
        <v/>
      </c>
      <c r="K50" s="9"/>
      <c r="L50" s="31" t="str">
        <f>IF($A50="","",IF($C50="","",IF($C50="NOX",VLOOKUP($B50,'Vlookup (hide)'!$A$4:$J$54,6,FALSE),IF($C50="VOC",VLOOKUP($B50,'Vlookup (hide)'!$L$4:$U$54,6,FALSE),IF($C50="SO2",VLOOKUP($B50,'Vlookup (hide)'!$W$4:$AF$54,6,FALSE),IF($C50="PM10",VLOOKUP($B50,'Vlookup (hide)'!$AH$4:$AQ$54,6,FALSE)))))))</f>
        <v/>
      </c>
      <c r="M50" s="9"/>
      <c r="N50" s="31" t="str">
        <f>IF($A50="","",IF($C50="","",IF($C50="NOX",VLOOKUP($B50,'Vlookup (hide)'!$A$4:$J$54,7,FALSE),IF($C50="VOC",VLOOKUP($B50,'Vlookup (hide)'!$L$4:$U$54,7,FALSE),IF($C50="SO2",VLOOKUP($B50,'Vlookup (hide)'!$W$4:$AF$54,7,FALSE),IF($C50="PM10",VLOOKUP($B50,'Vlookup (hide)'!$AH$4:$AQ$54,7,FALSE)))))))</f>
        <v/>
      </c>
      <c r="O50" s="9"/>
      <c r="P50" s="31" t="str">
        <f>IF($A50="","",IF($C50="","",IF($C50="NOX",VLOOKUP($B50,'Vlookup (hide)'!$A$4:$J$54,8,FALSE),IF($C50="VOC",VLOOKUP($B50,'Vlookup (hide)'!$L$4:$U$54,8,FALSE),IF($C50="SO2",VLOOKUP($B50,'Vlookup (hide)'!$W$4:$AF$54,8,FALSE),IF($C50="PM10",VLOOKUP($B50,'Vlookup (hide)'!$AH$4:$AQ$54,8,FALSE)))))))</f>
        <v/>
      </c>
      <c r="Q50" s="9"/>
      <c r="R50" s="31" t="str">
        <f>IF($A50="","",IF($C50="","",IF($C50="NOX",VLOOKUP($B50,'Vlookup (hide)'!$A$4:$J$54,9,FALSE),IF($C50="VOC",VLOOKUP($B50,'Vlookup (hide)'!$L$4:$U$54,9,FALSE),IF($C50="SO2",VLOOKUP($B50,'Vlookup (hide)'!$W$4:$AF$54,9,FALSE),IF($C50="PM10",VLOOKUP($B50,'Vlookup (hide)'!$AH$4:$AQ$54,9,FALSE)))))))</f>
        <v/>
      </c>
      <c r="S50" s="9"/>
      <c r="T50" s="31" t="str">
        <f>IF($A50="","",IF($C50="","",IF($C50="NOX",VLOOKUP($B50,'Vlookup (hide)'!$A$4:$J$54,10,FALSE),IF($C50="VOC",VLOOKUP($B50,'Vlookup (hide)'!$L$4:$U$54,10,FALSE),IF($C50="SO2",VLOOKUP($B50,'Vlookup (hide)'!$W$4:$AF$54,10,FALSE),IF($C50="PM10",VLOOKUP($B50,'Vlookup (hide)'!$AH$4:$AQ$54,10,FALSE)))))))</f>
        <v/>
      </c>
      <c r="U50" s="9"/>
      <c r="V50" s="219"/>
      <c r="W50" s="258"/>
    </row>
    <row r="51" spans="1:23" ht="72" customHeight="1" x14ac:dyDescent="0.25">
      <c r="A51" s="91"/>
      <c r="B51" s="31" t="str">
        <f>IF(A51="","",VLOOKUP(A51,Hidden!$U$2:$V$52,2,FALSE))</f>
        <v/>
      </c>
      <c r="C51" s="52"/>
      <c r="D51" s="31" t="str">
        <f>IF($A51="","",IF($C51="","",IF($C51="NOX",VLOOKUP($B51,'Vlookup (hide)'!$A$4:$J$54,2,FALSE),IF($C51="VOC",VLOOKUP($B51,'Vlookup (hide)'!$L$4:$U$54,2,FALSE),IF($C51="SO2",VLOOKUP($B51,'Vlookup (hide)'!$W$4:$AF$54,2,FALSE),IF($C51="PM10",VLOOKUP($B51,'Vlookup (hide)'!$AH$4:$AQ$54,2,FALSE)))))))</f>
        <v/>
      </c>
      <c r="E51" s="9"/>
      <c r="F51" s="31" t="str">
        <f>IF($A51="","",IF($C51="","",IF($C51="NOX",VLOOKUP($B51,'Vlookup (hide)'!$A$4:$J$54,3,FALSE),IF($C51="VOC",VLOOKUP($B51,'Vlookup (hide)'!$L$4:$U$54,3,FALSE),IF($C51="SO2",VLOOKUP($B51,'Vlookup (hide)'!$W$4:$AF$54,3,FALSE),IF($C51="PM10",VLOOKUP($B51,'Vlookup (hide)'!$AH$4:$AQ$54,3,FALSE)))))))</f>
        <v/>
      </c>
      <c r="G51" s="9"/>
      <c r="H51" s="31" t="str">
        <f>IF($A51="","",IF($C51="","",IF($C51="NOX",VLOOKUP($B51,'Vlookup (hide)'!$A$4:$J$54,4,FALSE),IF($C51="VOC",VLOOKUP($B51,'Vlookup (hide)'!$L$4:$U$54,4,FALSE),IF($C51="SO2",VLOOKUP($B51,'Vlookup (hide)'!$W$4:$AF$54,4,FALSE),IF($C51="PM10",VLOOKUP($B51,'Vlookup (hide)'!$AH$4:$AQ$54,4,FALSE)))))))</f>
        <v/>
      </c>
      <c r="I51" s="9"/>
      <c r="J51" s="31" t="str">
        <f>IF($A51="","",IF($C51="","",IF($C51="NOX",VLOOKUP($B51,'Vlookup (hide)'!$A$4:$J$54,5,FALSE),IF($C51="VOC",VLOOKUP($B51,'Vlookup (hide)'!$L$4:$U$54,5,FALSE),IF($C51="SO2",VLOOKUP($B51,'Vlookup (hide)'!$W$4:$AF$54,5,FALSE),IF($C51="PM10",VLOOKUP($B51,'Vlookup (hide)'!$AH$4:$AQ$54,5,FALSE)))))))</f>
        <v/>
      </c>
      <c r="K51" s="9"/>
      <c r="L51" s="31" t="str">
        <f>IF($A51="","",IF($C51="","",IF($C51="NOX",VLOOKUP($B51,'Vlookup (hide)'!$A$4:$J$54,6,FALSE),IF($C51="VOC",VLOOKUP($B51,'Vlookup (hide)'!$L$4:$U$54,6,FALSE),IF($C51="SO2",VLOOKUP($B51,'Vlookup (hide)'!$W$4:$AF$54,6,FALSE),IF($C51="PM10",VLOOKUP($B51,'Vlookup (hide)'!$AH$4:$AQ$54,6,FALSE)))))))</f>
        <v/>
      </c>
      <c r="M51" s="9"/>
      <c r="N51" s="31" t="str">
        <f>IF($A51="","",IF($C51="","",IF($C51="NOX",VLOOKUP($B51,'Vlookup (hide)'!$A$4:$J$54,7,FALSE),IF($C51="VOC",VLOOKUP($B51,'Vlookup (hide)'!$L$4:$U$54,7,FALSE),IF($C51="SO2",VLOOKUP($B51,'Vlookup (hide)'!$W$4:$AF$54,7,FALSE),IF($C51="PM10",VLOOKUP($B51,'Vlookup (hide)'!$AH$4:$AQ$54,7,FALSE)))))))</f>
        <v/>
      </c>
      <c r="O51" s="9"/>
      <c r="P51" s="31" t="str">
        <f>IF($A51="","",IF($C51="","",IF($C51="NOX",VLOOKUP($B51,'Vlookup (hide)'!$A$4:$J$54,8,FALSE),IF($C51="VOC",VLOOKUP($B51,'Vlookup (hide)'!$L$4:$U$54,8,FALSE),IF($C51="SO2",VLOOKUP($B51,'Vlookup (hide)'!$W$4:$AF$54,8,FALSE),IF($C51="PM10",VLOOKUP($B51,'Vlookup (hide)'!$AH$4:$AQ$54,8,FALSE)))))))</f>
        <v/>
      </c>
      <c r="Q51" s="9"/>
      <c r="R51" s="31" t="str">
        <f>IF($A51="","",IF($C51="","",IF($C51="NOX",VLOOKUP($B51,'Vlookup (hide)'!$A$4:$J$54,9,FALSE),IF($C51="VOC",VLOOKUP($B51,'Vlookup (hide)'!$L$4:$U$54,9,FALSE),IF($C51="SO2",VLOOKUP($B51,'Vlookup (hide)'!$W$4:$AF$54,9,FALSE),IF($C51="PM10",VLOOKUP($B51,'Vlookup (hide)'!$AH$4:$AQ$54,9,FALSE)))))))</f>
        <v/>
      </c>
      <c r="S51" s="9"/>
      <c r="T51" s="31" t="str">
        <f>IF($A51="","",IF($C51="","",IF($C51="NOX",VLOOKUP($B51,'Vlookup (hide)'!$A$4:$J$54,10,FALSE),IF($C51="VOC",VLOOKUP($B51,'Vlookup (hide)'!$L$4:$U$54,10,FALSE),IF($C51="SO2",VLOOKUP($B51,'Vlookup (hide)'!$W$4:$AF$54,10,FALSE),IF($C51="PM10",VLOOKUP($B51,'Vlookup (hide)'!$AH$4:$AQ$54,10,FALSE)))))))</f>
        <v/>
      </c>
      <c r="U51" s="9"/>
      <c r="V51" s="219"/>
      <c r="W51" s="258"/>
    </row>
    <row r="52" spans="1:23" ht="72" customHeight="1" x14ac:dyDescent="0.25">
      <c r="A52" s="91"/>
      <c r="B52" s="31" t="str">
        <f>IF(A52="","",VLOOKUP(A52,Hidden!$U$2:$V$52,2,FALSE))</f>
        <v/>
      </c>
      <c r="C52" s="52"/>
      <c r="D52" s="31" t="str">
        <f>IF($A52="","",IF($C52="","",IF($C52="NOX",VLOOKUP($B52,'Vlookup (hide)'!$A$4:$J$54,2,FALSE),IF($C52="VOC",VLOOKUP($B52,'Vlookup (hide)'!$L$4:$U$54,2,FALSE),IF($C52="SO2",VLOOKUP($B52,'Vlookup (hide)'!$W$4:$AF$54,2,FALSE),IF($C52="PM10",VLOOKUP($B52,'Vlookup (hide)'!$AH$4:$AQ$54,2,FALSE)))))))</f>
        <v/>
      </c>
      <c r="E52" s="9"/>
      <c r="F52" s="31" t="str">
        <f>IF($A52="","",IF($C52="","",IF($C52="NOX",VLOOKUP($B52,'Vlookup (hide)'!$A$4:$J$54,3,FALSE),IF($C52="VOC",VLOOKUP($B52,'Vlookup (hide)'!$L$4:$U$54,3,FALSE),IF($C52="SO2",VLOOKUP($B52,'Vlookup (hide)'!$W$4:$AF$54,3,FALSE),IF($C52="PM10",VLOOKUP($B52,'Vlookup (hide)'!$AH$4:$AQ$54,3,FALSE)))))))</f>
        <v/>
      </c>
      <c r="G52" s="9"/>
      <c r="H52" s="31" t="str">
        <f>IF($A52="","",IF($C52="","",IF($C52="NOX",VLOOKUP($B52,'Vlookup (hide)'!$A$4:$J$54,4,FALSE),IF($C52="VOC",VLOOKUP($B52,'Vlookup (hide)'!$L$4:$U$54,4,FALSE),IF($C52="SO2",VLOOKUP($B52,'Vlookup (hide)'!$W$4:$AF$54,4,FALSE),IF($C52="PM10",VLOOKUP($B52,'Vlookup (hide)'!$AH$4:$AQ$54,4,FALSE)))))))</f>
        <v/>
      </c>
      <c r="I52" s="9"/>
      <c r="J52" s="31" t="str">
        <f>IF($A52="","",IF($C52="","",IF($C52="NOX",VLOOKUP($B52,'Vlookup (hide)'!$A$4:$J$54,5,FALSE),IF($C52="VOC",VLOOKUP($B52,'Vlookup (hide)'!$L$4:$U$54,5,FALSE),IF($C52="SO2",VLOOKUP($B52,'Vlookup (hide)'!$W$4:$AF$54,5,FALSE),IF($C52="PM10",VLOOKUP($B52,'Vlookup (hide)'!$AH$4:$AQ$54,5,FALSE)))))))</f>
        <v/>
      </c>
      <c r="K52" s="9"/>
      <c r="L52" s="31" t="str">
        <f>IF($A52="","",IF($C52="","",IF($C52="NOX",VLOOKUP($B52,'Vlookup (hide)'!$A$4:$J$54,6,FALSE),IF($C52="VOC",VLOOKUP($B52,'Vlookup (hide)'!$L$4:$U$54,6,FALSE),IF($C52="SO2",VLOOKUP($B52,'Vlookup (hide)'!$W$4:$AF$54,6,FALSE),IF($C52="PM10",VLOOKUP($B52,'Vlookup (hide)'!$AH$4:$AQ$54,6,FALSE)))))))</f>
        <v/>
      </c>
      <c r="M52" s="9"/>
      <c r="N52" s="31" t="str">
        <f>IF($A52="","",IF($C52="","",IF($C52="NOX",VLOOKUP($B52,'Vlookup (hide)'!$A$4:$J$54,7,FALSE),IF($C52="VOC",VLOOKUP($B52,'Vlookup (hide)'!$L$4:$U$54,7,FALSE),IF($C52="SO2",VLOOKUP($B52,'Vlookup (hide)'!$W$4:$AF$54,7,FALSE),IF($C52="PM10",VLOOKUP($B52,'Vlookup (hide)'!$AH$4:$AQ$54,7,FALSE)))))))</f>
        <v/>
      </c>
      <c r="O52" s="9"/>
      <c r="P52" s="31" t="str">
        <f>IF($A52="","",IF($C52="","",IF($C52="NOX",VLOOKUP($B52,'Vlookup (hide)'!$A$4:$J$54,8,FALSE),IF($C52="VOC",VLOOKUP($B52,'Vlookup (hide)'!$L$4:$U$54,8,FALSE),IF($C52="SO2",VLOOKUP($B52,'Vlookup (hide)'!$W$4:$AF$54,8,FALSE),IF($C52="PM10",VLOOKUP($B52,'Vlookup (hide)'!$AH$4:$AQ$54,8,FALSE)))))))</f>
        <v/>
      </c>
      <c r="Q52" s="9"/>
      <c r="R52" s="31" t="str">
        <f>IF($A52="","",IF($C52="","",IF($C52="NOX",VLOOKUP($B52,'Vlookup (hide)'!$A$4:$J$54,9,FALSE),IF($C52="VOC",VLOOKUP($B52,'Vlookup (hide)'!$L$4:$U$54,9,FALSE),IF($C52="SO2",VLOOKUP($B52,'Vlookup (hide)'!$W$4:$AF$54,9,FALSE),IF($C52="PM10",VLOOKUP($B52,'Vlookup (hide)'!$AH$4:$AQ$54,9,FALSE)))))))</f>
        <v/>
      </c>
      <c r="S52" s="9"/>
      <c r="T52" s="31" t="str">
        <f>IF($A52="","",IF($C52="","",IF($C52="NOX",VLOOKUP($B52,'Vlookup (hide)'!$A$4:$J$54,10,FALSE),IF($C52="VOC",VLOOKUP($B52,'Vlookup (hide)'!$L$4:$U$54,10,FALSE),IF($C52="SO2",VLOOKUP($B52,'Vlookup (hide)'!$W$4:$AF$54,10,FALSE),IF($C52="PM10",VLOOKUP($B52,'Vlookup (hide)'!$AH$4:$AQ$54,10,FALSE)))))))</f>
        <v/>
      </c>
      <c r="U52" s="9"/>
      <c r="V52" s="219"/>
      <c r="W52" s="258"/>
    </row>
    <row r="53" spans="1:23" ht="72" customHeight="1" x14ac:dyDescent="0.25">
      <c r="A53" s="91"/>
      <c r="B53" s="31" t="str">
        <f>IF(A53="","",VLOOKUP(A53,Hidden!$U$2:$V$52,2,FALSE))</f>
        <v/>
      </c>
      <c r="C53" s="52"/>
      <c r="D53" s="31" t="str">
        <f>IF($A53="","",IF($C53="","",IF($C53="NOX",VLOOKUP($B53,'Vlookup (hide)'!$A$4:$J$54,2,FALSE),IF($C53="VOC",VLOOKUP($B53,'Vlookup (hide)'!$L$4:$U$54,2,FALSE),IF($C53="SO2",VLOOKUP($B53,'Vlookup (hide)'!$W$4:$AF$54,2,FALSE),IF($C53="PM10",VLOOKUP($B53,'Vlookup (hide)'!$AH$4:$AQ$54,2,FALSE)))))))</f>
        <v/>
      </c>
      <c r="E53" s="9"/>
      <c r="F53" s="31" t="str">
        <f>IF($A53="","",IF($C53="","",IF($C53="NOX",VLOOKUP($B53,'Vlookup (hide)'!$A$4:$J$54,3,FALSE),IF($C53="VOC",VLOOKUP($B53,'Vlookup (hide)'!$L$4:$U$54,3,FALSE),IF($C53="SO2",VLOOKUP($B53,'Vlookup (hide)'!$W$4:$AF$54,3,FALSE),IF($C53="PM10",VLOOKUP($B53,'Vlookup (hide)'!$AH$4:$AQ$54,3,FALSE)))))))</f>
        <v/>
      </c>
      <c r="G53" s="9"/>
      <c r="H53" s="31" t="str">
        <f>IF($A53="","",IF($C53="","",IF($C53="NOX",VLOOKUP($B53,'Vlookup (hide)'!$A$4:$J$54,4,FALSE),IF($C53="VOC",VLOOKUP($B53,'Vlookup (hide)'!$L$4:$U$54,4,FALSE),IF($C53="SO2",VLOOKUP($B53,'Vlookup (hide)'!$W$4:$AF$54,4,FALSE),IF($C53="PM10",VLOOKUP($B53,'Vlookup (hide)'!$AH$4:$AQ$54,4,FALSE)))))))</f>
        <v/>
      </c>
      <c r="I53" s="9"/>
      <c r="J53" s="31" t="str">
        <f>IF($A53="","",IF($C53="","",IF($C53="NOX",VLOOKUP($B53,'Vlookup (hide)'!$A$4:$J$54,5,FALSE),IF($C53="VOC",VLOOKUP($B53,'Vlookup (hide)'!$L$4:$U$54,5,FALSE),IF($C53="SO2",VLOOKUP($B53,'Vlookup (hide)'!$W$4:$AF$54,5,FALSE),IF($C53="PM10",VLOOKUP($B53,'Vlookup (hide)'!$AH$4:$AQ$54,5,FALSE)))))))</f>
        <v/>
      </c>
      <c r="K53" s="9"/>
      <c r="L53" s="31" t="str">
        <f>IF($A53="","",IF($C53="","",IF($C53="NOX",VLOOKUP($B53,'Vlookup (hide)'!$A$4:$J$54,6,FALSE),IF($C53="VOC",VLOOKUP($B53,'Vlookup (hide)'!$L$4:$U$54,6,FALSE),IF($C53="SO2",VLOOKUP($B53,'Vlookup (hide)'!$W$4:$AF$54,6,FALSE),IF($C53="PM10",VLOOKUP($B53,'Vlookup (hide)'!$AH$4:$AQ$54,6,FALSE)))))))</f>
        <v/>
      </c>
      <c r="M53" s="9"/>
      <c r="N53" s="31" t="str">
        <f>IF($A53="","",IF($C53="","",IF($C53="NOX",VLOOKUP($B53,'Vlookup (hide)'!$A$4:$J$54,7,FALSE),IF($C53="VOC",VLOOKUP($B53,'Vlookup (hide)'!$L$4:$U$54,7,FALSE),IF($C53="SO2",VLOOKUP($B53,'Vlookup (hide)'!$W$4:$AF$54,7,FALSE),IF($C53="PM10",VLOOKUP($B53,'Vlookup (hide)'!$AH$4:$AQ$54,7,FALSE)))))))</f>
        <v/>
      </c>
      <c r="O53" s="9"/>
      <c r="P53" s="31" t="str">
        <f>IF($A53="","",IF($C53="","",IF($C53="NOX",VLOOKUP($B53,'Vlookup (hide)'!$A$4:$J$54,8,FALSE),IF($C53="VOC",VLOOKUP($B53,'Vlookup (hide)'!$L$4:$U$54,8,FALSE),IF($C53="SO2",VLOOKUP($B53,'Vlookup (hide)'!$W$4:$AF$54,8,FALSE),IF($C53="PM10",VLOOKUP($B53,'Vlookup (hide)'!$AH$4:$AQ$54,8,FALSE)))))))</f>
        <v/>
      </c>
      <c r="Q53" s="9"/>
      <c r="R53" s="31" t="str">
        <f>IF($A53="","",IF($C53="","",IF($C53="NOX",VLOOKUP($B53,'Vlookup (hide)'!$A$4:$J$54,9,FALSE),IF($C53="VOC",VLOOKUP($B53,'Vlookup (hide)'!$L$4:$U$54,9,FALSE),IF($C53="SO2",VLOOKUP($B53,'Vlookup (hide)'!$W$4:$AF$54,9,FALSE),IF($C53="PM10",VLOOKUP($B53,'Vlookup (hide)'!$AH$4:$AQ$54,9,FALSE)))))))</f>
        <v/>
      </c>
      <c r="S53" s="9"/>
      <c r="T53" s="31" t="str">
        <f>IF($A53="","",IF($C53="","",IF($C53="NOX",VLOOKUP($B53,'Vlookup (hide)'!$A$4:$J$54,10,FALSE),IF($C53="VOC",VLOOKUP($B53,'Vlookup (hide)'!$L$4:$U$54,10,FALSE),IF($C53="SO2",VLOOKUP($B53,'Vlookup (hide)'!$W$4:$AF$54,10,FALSE),IF($C53="PM10",VLOOKUP($B53,'Vlookup (hide)'!$AH$4:$AQ$54,10,FALSE)))))))</f>
        <v/>
      </c>
      <c r="U53" s="9"/>
      <c r="V53" s="219"/>
      <c r="W53" s="258"/>
    </row>
    <row r="54" spans="1:23" ht="72" customHeight="1" x14ac:dyDescent="0.25">
      <c r="A54" s="91"/>
      <c r="B54" s="31" t="str">
        <f>IF(A54="","",VLOOKUP(A54,Hidden!$U$2:$V$52,2,FALSE))</f>
        <v/>
      </c>
      <c r="C54" s="52"/>
      <c r="D54" s="31" t="str">
        <f>IF($A54="","",IF($C54="","",IF($C54="NOX",VLOOKUP($B54,'Vlookup (hide)'!$A$4:$J$54,2,FALSE),IF($C54="VOC",VLOOKUP($B54,'Vlookup (hide)'!$L$4:$U$54,2,FALSE),IF($C54="SO2",VLOOKUP($B54,'Vlookup (hide)'!$W$4:$AF$54,2,FALSE),IF($C54="PM10",VLOOKUP($B54,'Vlookup (hide)'!$AH$4:$AQ$54,2,FALSE)))))))</f>
        <v/>
      </c>
      <c r="E54" s="9"/>
      <c r="F54" s="31" t="str">
        <f>IF($A54="","",IF($C54="","",IF($C54="NOX",VLOOKUP($B54,'Vlookup (hide)'!$A$4:$J$54,3,FALSE),IF($C54="VOC",VLOOKUP($B54,'Vlookup (hide)'!$L$4:$U$54,3,FALSE),IF($C54="SO2",VLOOKUP($B54,'Vlookup (hide)'!$W$4:$AF$54,3,FALSE),IF($C54="PM10",VLOOKUP($B54,'Vlookup (hide)'!$AH$4:$AQ$54,3,FALSE)))))))</f>
        <v/>
      </c>
      <c r="G54" s="9"/>
      <c r="H54" s="31" t="str">
        <f>IF($A54="","",IF($C54="","",IF($C54="NOX",VLOOKUP($B54,'Vlookup (hide)'!$A$4:$J$54,4,FALSE),IF($C54="VOC",VLOOKUP($B54,'Vlookup (hide)'!$L$4:$U$54,4,FALSE),IF($C54="SO2",VLOOKUP($B54,'Vlookup (hide)'!$W$4:$AF$54,4,FALSE),IF($C54="PM10",VLOOKUP($B54,'Vlookup (hide)'!$AH$4:$AQ$54,4,FALSE)))))))</f>
        <v/>
      </c>
      <c r="I54" s="9"/>
      <c r="J54" s="31" t="str">
        <f>IF($A54="","",IF($C54="","",IF($C54="NOX",VLOOKUP($B54,'Vlookup (hide)'!$A$4:$J$54,5,FALSE),IF($C54="VOC",VLOOKUP($B54,'Vlookup (hide)'!$L$4:$U$54,5,FALSE),IF($C54="SO2",VLOOKUP($B54,'Vlookup (hide)'!$W$4:$AF$54,5,FALSE),IF($C54="PM10",VLOOKUP($B54,'Vlookup (hide)'!$AH$4:$AQ$54,5,FALSE)))))))</f>
        <v/>
      </c>
      <c r="K54" s="9"/>
      <c r="L54" s="31" t="str">
        <f>IF($A54="","",IF($C54="","",IF($C54="NOX",VLOOKUP($B54,'Vlookup (hide)'!$A$4:$J$54,6,FALSE),IF($C54="VOC",VLOOKUP($B54,'Vlookup (hide)'!$L$4:$U$54,6,FALSE),IF($C54="SO2",VLOOKUP($B54,'Vlookup (hide)'!$W$4:$AF$54,6,FALSE),IF($C54="PM10",VLOOKUP($B54,'Vlookup (hide)'!$AH$4:$AQ$54,6,FALSE)))))))</f>
        <v/>
      </c>
      <c r="M54" s="9"/>
      <c r="N54" s="31" t="str">
        <f>IF($A54="","",IF($C54="","",IF($C54="NOX",VLOOKUP($B54,'Vlookup (hide)'!$A$4:$J$54,7,FALSE),IF($C54="VOC",VLOOKUP($B54,'Vlookup (hide)'!$L$4:$U$54,7,FALSE),IF($C54="SO2",VLOOKUP($B54,'Vlookup (hide)'!$W$4:$AF$54,7,FALSE),IF($C54="PM10",VLOOKUP($B54,'Vlookup (hide)'!$AH$4:$AQ$54,7,FALSE)))))))</f>
        <v/>
      </c>
      <c r="O54" s="9"/>
      <c r="P54" s="31" t="str">
        <f>IF($A54="","",IF($C54="","",IF($C54="NOX",VLOOKUP($B54,'Vlookup (hide)'!$A$4:$J$54,8,FALSE),IF($C54="VOC",VLOOKUP($B54,'Vlookup (hide)'!$L$4:$U$54,8,FALSE),IF($C54="SO2",VLOOKUP($B54,'Vlookup (hide)'!$W$4:$AF$54,8,FALSE),IF($C54="PM10",VLOOKUP($B54,'Vlookup (hide)'!$AH$4:$AQ$54,8,FALSE)))))))</f>
        <v/>
      </c>
      <c r="Q54" s="9"/>
      <c r="R54" s="31" t="str">
        <f>IF($A54="","",IF($C54="","",IF($C54="NOX",VLOOKUP($B54,'Vlookup (hide)'!$A$4:$J$54,9,FALSE),IF($C54="VOC",VLOOKUP($B54,'Vlookup (hide)'!$L$4:$U$54,9,FALSE),IF($C54="SO2",VLOOKUP($B54,'Vlookup (hide)'!$W$4:$AF$54,9,FALSE),IF($C54="PM10",VLOOKUP($B54,'Vlookup (hide)'!$AH$4:$AQ$54,9,FALSE)))))))</f>
        <v/>
      </c>
      <c r="S54" s="9"/>
      <c r="T54" s="31" t="str">
        <f>IF($A54="","",IF($C54="","",IF($C54="NOX",VLOOKUP($B54,'Vlookup (hide)'!$A$4:$J$54,10,FALSE),IF($C54="VOC",VLOOKUP($B54,'Vlookup (hide)'!$L$4:$U$54,10,FALSE),IF($C54="SO2",VLOOKUP($B54,'Vlookup (hide)'!$W$4:$AF$54,10,FALSE),IF($C54="PM10",VLOOKUP($B54,'Vlookup (hide)'!$AH$4:$AQ$54,10,FALSE)))))))</f>
        <v/>
      </c>
      <c r="U54" s="9"/>
      <c r="V54" s="219"/>
      <c r="W54" s="258"/>
    </row>
    <row r="55" spans="1:23" ht="72" customHeight="1" x14ac:dyDescent="0.25">
      <c r="A55" s="91"/>
      <c r="B55" s="31" t="str">
        <f>IF(A55="","",VLOOKUP(A55,Hidden!$U$2:$V$52,2,FALSE))</f>
        <v/>
      </c>
      <c r="C55" s="52"/>
      <c r="D55" s="31" t="str">
        <f>IF($A55="","",IF($C55="","",IF($C55="NOX",VLOOKUP($B55,'Vlookup (hide)'!$A$4:$J$54,2,FALSE),IF($C55="VOC",VLOOKUP($B55,'Vlookup (hide)'!$L$4:$U$54,2,FALSE),IF($C55="SO2",VLOOKUP($B55,'Vlookup (hide)'!$W$4:$AF$54,2,FALSE),IF($C55="PM10",VLOOKUP($B55,'Vlookup (hide)'!$AH$4:$AQ$54,2,FALSE)))))))</f>
        <v/>
      </c>
      <c r="E55" s="9"/>
      <c r="F55" s="31" t="str">
        <f>IF($A55="","",IF($C55="","",IF($C55="NOX",VLOOKUP($B55,'Vlookup (hide)'!$A$4:$J$54,3,FALSE),IF($C55="VOC",VLOOKUP($B55,'Vlookup (hide)'!$L$4:$U$54,3,FALSE),IF($C55="SO2",VLOOKUP($B55,'Vlookup (hide)'!$W$4:$AF$54,3,FALSE),IF($C55="PM10",VLOOKUP($B55,'Vlookup (hide)'!$AH$4:$AQ$54,3,FALSE)))))))</f>
        <v/>
      </c>
      <c r="G55" s="9"/>
      <c r="H55" s="31" t="str">
        <f>IF($A55="","",IF($C55="","",IF($C55="NOX",VLOOKUP($B55,'Vlookup (hide)'!$A$4:$J$54,4,FALSE),IF($C55="VOC",VLOOKUP($B55,'Vlookup (hide)'!$L$4:$U$54,4,FALSE),IF($C55="SO2",VLOOKUP($B55,'Vlookup (hide)'!$W$4:$AF$54,4,FALSE),IF($C55="PM10",VLOOKUP($B55,'Vlookup (hide)'!$AH$4:$AQ$54,4,FALSE)))))))</f>
        <v/>
      </c>
      <c r="I55" s="9"/>
      <c r="J55" s="31" t="str">
        <f>IF($A55="","",IF($C55="","",IF($C55="NOX",VLOOKUP($B55,'Vlookup (hide)'!$A$4:$J$54,5,FALSE),IF($C55="VOC",VLOOKUP($B55,'Vlookup (hide)'!$L$4:$U$54,5,FALSE),IF($C55="SO2",VLOOKUP($B55,'Vlookup (hide)'!$W$4:$AF$54,5,FALSE),IF($C55="PM10",VLOOKUP($B55,'Vlookup (hide)'!$AH$4:$AQ$54,5,FALSE)))))))</f>
        <v/>
      </c>
      <c r="K55" s="9"/>
      <c r="L55" s="31" t="str">
        <f>IF($A55="","",IF($C55="","",IF($C55="NOX",VLOOKUP($B55,'Vlookup (hide)'!$A$4:$J$54,6,FALSE),IF($C55="VOC",VLOOKUP($B55,'Vlookup (hide)'!$L$4:$U$54,6,FALSE),IF($C55="SO2",VLOOKUP($B55,'Vlookup (hide)'!$W$4:$AF$54,6,FALSE),IF($C55="PM10",VLOOKUP($B55,'Vlookup (hide)'!$AH$4:$AQ$54,6,FALSE)))))))</f>
        <v/>
      </c>
      <c r="M55" s="9"/>
      <c r="N55" s="31" t="str">
        <f>IF($A55="","",IF($C55="","",IF($C55="NOX",VLOOKUP($B55,'Vlookup (hide)'!$A$4:$J$54,7,FALSE),IF($C55="VOC",VLOOKUP($B55,'Vlookup (hide)'!$L$4:$U$54,7,FALSE),IF($C55="SO2",VLOOKUP($B55,'Vlookup (hide)'!$W$4:$AF$54,7,FALSE),IF($C55="PM10",VLOOKUP($B55,'Vlookup (hide)'!$AH$4:$AQ$54,7,FALSE)))))))</f>
        <v/>
      </c>
      <c r="O55" s="9"/>
      <c r="P55" s="31" t="str">
        <f>IF($A55="","",IF($C55="","",IF($C55="NOX",VLOOKUP($B55,'Vlookup (hide)'!$A$4:$J$54,8,FALSE),IF($C55="VOC",VLOOKUP($B55,'Vlookup (hide)'!$L$4:$U$54,8,FALSE),IF($C55="SO2",VLOOKUP($B55,'Vlookup (hide)'!$W$4:$AF$54,8,FALSE),IF($C55="PM10",VLOOKUP($B55,'Vlookup (hide)'!$AH$4:$AQ$54,8,FALSE)))))))</f>
        <v/>
      </c>
      <c r="Q55" s="9"/>
      <c r="R55" s="31" t="str">
        <f>IF($A55="","",IF($C55="","",IF($C55="NOX",VLOOKUP($B55,'Vlookup (hide)'!$A$4:$J$54,9,FALSE),IF($C55="VOC",VLOOKUP($B55,'Vlookup (hide)'!$L$4:$U$54,9,FALSE),IF($C55="SO2",VLOOKUP($B55,'Vlookup (hide)'!$W$4:$AF$54,9,FALSE),IF($C55="PM10",VLOOKUP($B55,'Vlookup (hide)'!$AH$4:$AQ$54,9,FALSE)))))))</f>
        <v/>
      </c>
      <c r="S55" s="9"/>
      <c r="T55" s="31" t="str">
        <f>IF($A55="","",IF($C55="","",IF($C55="NOX",VLOOKUP($B55,'Vlookup (hide)'!$A$4:$J$54,10,FALSE),IF($C55="VOC",VLOOKUP($B55,'Vlookup (hide)'!$L$4:$U$54,10,FALSE),IF($C55="SO2",VLOOKUP($B55,'Vlookup (hide)'!$W$4:$AF$54,10,FALSE),IF($C55="PM10",VLOOKUP($B55,'Vlookup (hide)'!$AH$4:$AQ$54,10,FALSE)))))))</f>
        <v/>
      </c>
      <c r="U55" s="9"/>
      <c r="V55" s="219"/>
      <c r="W55" s="258"/>
    </row>
    <row r="56" spans="1:23" ht="72" customHeight="1" x14ac:dyDescent="0.25">
      <c r="A56" s="91"/>
      <c r="B56" s="31" t="str">
        <f>IF(A56="","",VLOOKUP(A56,Hidden!$U$2:$V$52,2,FALSE))</f>
        <v/>
      </c>
      <c r="C56" s="52"/>
      <c r="D56" s="31" t="str">
        <f>IF($A56="","",IF($C56="","",IF($C56="NOX",VLOOKUP($B56,'Vlookup (hide)'!$A$4:$J$54,2,FALSE),IF($C56="VOC",VLOOKUP($B56,'Vlookup (hide)'!$L$4:$U$54,2,FALSE),IF($C56="SO2",VLOOKUP($B56,'Vlookup (hide)'!$W$4:$AF$54,2,FALSE),IF($C56="PM10",VLOOKUP($B56,'Vlookup (hide)'!$AH$4:$AQ$54,2,FALSE)))))))</f>
        <v/>
      </c>
      <c r="E56" s="9"/>
      <c r="F56" s="31" t="str">
        <f>IF($A56="","",IF($C56="","",IF($C56="NOX",VLOOKUP($B56,'Vlookup (hide)'!$A$4:$J$54,3,FALSE),IF($C56="VOC",VLOOKUP($B56,'Vlookup (hide)'!$L$4:$U$54,3,FALSE),IF($C56="SO2",VLOOKUP($B56,'Vlookup (hide)'!$W$4:$AF$54,3,FALSE),IF($C56="PM10",VLOOKUP($B56,'Vlookup (hide)'!$AH$4:$AQ$54,3,FALSE)))))))</f>
        <v/>
      </c>
      <c r="G56" s="9"/>
      <c r="H56" s="31" t="str">
        <f>IF($A56="","",IF($C56="","",IF($C56="NOX",VLOOKUP($B56,'Vlookup (hide)'!$A$4:$J$54,4,FALSE),IF($C56="VOC",VLOOKUP($B56,'Vlookup (hide)'!$L$4:$U$54,4,FALSE),IF($C56="SO2",VLOOKUP($B56,'Vlookup (hide)'!$W$4:$AF$54,4,FALSE),IF($C56="PM10",VLOOKUP($B56,'Vlookup (hide)'!$AH$4:$AQ$54,4,FALSE)))))))</f>
        <v/>
      </c>
      <c r="I56" s="9"/>
      <c r="J56" s="31" t="str">
        <f>IF($A56="","",IF($C56="","",IF($C56="NOX",VLOOKUP($B56,'Vlookup (hide)'!$A$4:$J$54,5,FALSE),IF($C56="VOC",VLOOKUP($B56,'Vlookup (hide)'!$L$4:$U$54,5,FALSE),IF($C56="SO2",VLOOKUP($B56,'Vlookup (hide)'!$W$4:$AF$54,5,FALSE),IF($C56="PM10",VLOOKUP($B56,'Vlookup (hide)'!$AH$4:$AQ$54,5,FALSE)))))))</f>
        <v/>
      </c>
      <c r="K56" s="9"/>
      <c r="L56" s="31" t="str">
        <f>IF($A56="","",IF($C56="","",IF($C56="NOX",VLOOKUP($B56,'Vlookup (hide)'!$A$4:$J$54,6,FALSE),IF($C56="VOC",VLOOKUP($B56,'Vlookup (hide)'!$L$4:$U$54,6,FALSE),IF($C56="SO2",VLOOKUP($B56,'Vlookup (hide)'!$W$4:$AF$54,6,FALSE),IF($C56="PM10",VLOOKUP($B56,'Vlookup (hide)'!$AH$4:$AQ$54,6,FALSE)))))))</f>
        <v/>
      </c>
      <c r="M56" s="9"/>
      <c r="N56" s="31" t="str">
        <f>IF($A56="","",IF($C56="","",IF($C56="NOX",VLOOKUP($B56,'Vlookup (hide)'!$A$4:$J$54,7,FALSE),IF($C56="VOC",VLOOKUP($B56,'Vlookup (hide)'!$L$4:$U$54,7,FALSE),IF($C56="SO2",VLOOKUP($B56,'Vlookup (hide)'!$W$4:$AF$54,7,FALSE),IF($C56="PM10",VLOOKUP($B56,'Vlookup (hide)'!$AH$4:$AQ$54,7,FALSE)))))))</f>
        <v/>
      </c>
      <c r="O56" s="9"/>
      <c r="P56" s="31" t="str">
        <f>IF($A56="","",IF($C56="","",IF($C56="NOX",VLOOKUP($B56,'Vlookup (hide)'!$A$4:$J$54,8,FALSE),IF($C56="VOC",VLOOKUP($B56,'Vlookup (hide)'!$L$4:$U$54,8,FALSE),IF($C56="SO2",VLOOKUP($B56,'Vlookup (hide)'!$W$4:$AF$54,8,FALSE),IF($C56="PM10",VLOOKUP($B56,'Vlookup (hide)'!$AH$4:$AQ$54,8,FALSE)))))))</f>
        <v/>
      </c>
      <c r="Q56" s="9"/>
      <c r="R56" s="31" t="str">
        <f>IF($A56="","",IF($C56="","",IF($C56="NOX",VLOOKUP($B56,'Vlookup (hide)'!$A$4:$J$54,9,FALSE),IF($C56="VOC",VLOOKUP($B56,'Vlookup (hide)'!$L$4:$U$54,9,FALSE),IF($C56="SO2",VLOOKUP($B56,'Vlookup (hide)'!$W$4:$AF$54,9,FALSE),IF($C56="PM10",VLOOKUP($B56,'Vlookup (hide)'!$AH$4:$AQ$54,9,FALSE)))))))</f>
        <v/>
      </c>
      <c r="S56" s="9"/>
      <c r="T56" s="31" t="str">
        <f>IF($A56="","",IF($C56="","",IF($C56="NOX",VLOOKUP($B56,'Vlookup (hide)'!$A$4:$J$54,10,FALSE),IF($C56="VOC",VLOOKUP($B56,'Vlookup (hide)'!$L$4:$U$54,10,FALSE),IF($C56="SO2",VLOOKUP($B56,'Vlookup (hide)'!$W$4:$AF$54,10,FALSE),IF($C56="PM10",VLOOKUP($B56,'Vlookup (hide)'!$AH$4:$AQ$54,10,FALSE)))))))</f>
        <v/>
      </c>
      <c r="U56" s="9"/>
      <c r="V56" s="219"/>
      <c r="W56" s="258"/>
    </row>
    <row r="57" spans="1:23" ht="72" customHeight="1" x14ac:dyDescent="0.25">
      <c r="A57" s="91"/>
      <c r="B57" s="31" t="str">
        <f>IF(A57="","",VLOOKUP(A57,Hidden!$U$2:$V$52,2,FALSE))</f>
        <v/>
      </c>
      <c r="C57" s="52"/>
      <c r="D57" s="31" t="str">
        <f>IF($A57="","",IF($C57="","",IF($C57="NOX",VLOOKUP($B57,'Vlookup (hide)'!$A$4:$J$54,2,FALSE),IF($C57="VOC",VLOOKUP($B57,'Vlookup (hide)'!$L$4:$U$54,2,FALSE),IF($C57="SO2",VLOOKUP($B57,'Vlookup (hide)'!$W$4:$AF$54,2,FALSE),IF($C57="PM10",VLOOKUP($B57,'Vlookup (hide)'!$AH$4:$AQ$54,2,FALSE)))))))</f>
        <v/>
      </c>
      <c r="E57" s="9"/>
      <c r="F57" s="31" t="str">
        <f>IF($A57="","",IF($C57="","",IF($C57="NOX",VLOOKUP($B57,'Vlookup (hide)'!$A$4:$J$54,3,FALSE),IF($C57="VOC",VLOOKUP($B57,'Vlookup (hide)'!$L$4:$U$54,3,FALSE),IF($C57="SO2",VLOOKUP($B57,'Vlookup (hide)'!$W$4:$AF$54,3,FALSE),IF($C57="PM10",VLOOKUP($B57,'Vlookup (hide)'!$AH$4:$AQ$54,3,FALSE)))))))</f>
        <v/>
      </c>
      <c r="G57" s="9"/>
      <c r="H57" s="31" t="str">
        <f>IF($A57="","",IF($C57="","",IF($C57="NOX",VLOOKUP($B57,'Vlookup (hide)'!$A$4:$J$54,4,FALSE),IF($C57="VOC",VLOOKUP($B57,'Vlookup (hide)'!$L$4:$U$54,4,FALSE),IF($C57="SO2",VLOOKUP($B57,'Vlookup (hide)'!$W$4:$AF$54,4,FALSE),IF($C57="PM10",VLOOKUP($B57,'Vlookup (hide)'!$AH$4:$AQ$54,4,FALSE)))))))</f>
        <v/>
      </c>
      <c r="I57" s="9"/>
      <c r="J57" s="31" t="str">
        <f>IF($A57="","",IF($C57="","",IF($C57="NOX",VLOOKUP($B57,'Vlookup (hide)'!$A$4:$J$54,5,FALSE),IF($C57="VOC",VLOOKUP($B57,'Vlookup (hide)'!$L$4:$U$54,5,FALSE),IF($C57="SO2",VLOOKUP($B57,'Vlookup (hide)'!$W$4:$AF$54,5,FALSE),IF($C57="PM10",VLOOKUP($B57,'Vlookup (hide)'!$AH$4:$AQ$54,5,FALSE)))))))</f>
        <v/>
      </c>
      <c r="K57" s="9"/>
      <c r="L57" s="31" t="str">
        <f>IF($A57="","",IF($C57="","",IF($C57="NOX",VLOOKUP($B57,'Vlookup (hide)'!$A$4:$J$54,6,FALSE),IF($C57="VOC",VLOOKUP($B57,'Vlookup (hide)'!$L$4:$U$54,6,FALSE),IF($C57="SO2",VLOOKUP($B57,'Vlookup (hide)'!$W$4:$AF$54,6,FALSE),IF($C57="PM10",VLOOKUP($B57,'Vlookup (hide)'!$AH$4:$AQ$54,6,FALSE)))))))</f>
        <v/>
      </c>
      <c r="M57" s="9"/>
      <c r="N57" s="31" t="str">
        <f>IF($A57="","",IF($C57="","",IF($C57="NOX",VLOOKUP($B57,'Vlookup (hide)'!$A$4:$J$54,7,FALSE),IF($C57="VOC",VLOOKUP($B57,'Vlookup (hide)'!$L$4:$U$54,7,FALSE),IF($C57="SO2",VLOOKUP($B57,'Vlookup (hide)'!$W$4:$AF$54,7,FALSE),IF($C57="PM10",VLOOKUP($B57,'Vlookup (hide)'!$AH$4:$AQ$54,7,FALSE)))))))</f>
        <v/>
      </c>
      <c r="O57" s="9"/>
      <c r="P57" s="31" t="str">
        <f>IF($A57="","",IF($C57="","",IF($C57="NOX",VLOOKUP($B57,'Vlookup (hide)'!$A$4:$J$54,8,FALSE),IF($C57="VOC",VLOOKUP($B57,'Vlookup (hide)'!$L$4:$U$54,8,FALSE),IF($C57="SO2",VLOOKUP($B57,'Vlookup (hide)'!$W$4:$AF$54,8,FALSE),IF($C57="PM10",VLOOKUP($B57,'Vlookup (hide)'!$AH$4:$AQ$54,8,FALSE)))))))</f>
        <v/>
      </c>
      <c r="Q57" s="9"/>
      <c r="R57" s="31" t="str">
        <f>IF($A57="","",IF($C57="","",IF($C57="NOX",VLOOKUP($B57,'Vlookup (hide)'!$A$4:$J$54,9,FALSE),IF($C57="VOC",VLOOKUP($B57,'Vlookup (hide)'!$L$4:$U$54,9,FALSE),IF($C57="SO2",VLOOKUP($B57,'Vlookup (hide)'!$W$4:$AF$54,9,FALSE),IF($C57="PM10",VLOOKUP($B57,'Vlookup (hide)'!$AH$4:$AQ$54,9,FALSE)))))))</f>
        <v/>
      </c>
      <c r="S57" s="9"/>
      <c r="T57" s="31" t="str">
        <f>IF($A57="","",IF($C57="","",IF($C57="NOX",VLOOKUP($B57,'Vlookup (hide)'!$A$4:$J$54,10,FALSE),IF($C57="VOC",VLOOKUP($B57,'Vlookup (hide)'!$L$4:$U$54,10,FALSE),IF($C57="SO2",VLOOKUP($B57,'Vlookup (hide)'!$W$4:$AF$54,10,FALSE),IF($C57="PM10",VLOOKUP($B57,'Vlookup (hide)'!$AH$4:$AQ$54,10,FALSE)))))))</f>
        <v/>
      </c>
      <c r="U57" s="9"/>
      <c r="V57" s="219"/>
      <c r="W57" s="258"/>
    </row>
    <row r="58" spans="1:23" ht="72" customHeight="1" x14ac:dyDescent="0.25">
      <c r="A58" s="91"/>
      <c r="B58" s="31" t="str">
        <f>IF(A58="","",VLOOKUP(A58,Hidden!$U$2:$V$52,2,FALSE))</f>
        <v/>
      </c>
      <c r="C58" s="52"/>
      <c r="D58" s="31" t="str">
        <f>IF($A58="","",IF($C58="","",IF($C58="NOX",VLOOKUP($B58,'Vlookup (hide)'!$A$4:$J$54,2,FALSE),IF($C58="VOC",VLOOKUP($B58,'Vlookup (hide)'!$L$4:$U$54,2,FALSE),IF($C58="SO2",VLOOKUP($B58,'Vlookup (hide)'!$W$4:$AF$54,2,FALSE),IF($C58="PM10",VLOOKUP($B58,'Vlookup (hide)'!$AH$4:$AQ$54,2,FALSE)))))))</f>
        <v/>
      </c>
      <c r="E58" s="9"/>
      <c r="F58" s="31" t="str">
        <f>IF($A58="","",IF($C58="","",IF($C58="NOX",VLOOKUP($B58,'Vlookup (hide)'!$A$4:$J$54,3,FALSE),IF($C58="VOC",VLOOKUP($B58,'Vlookup (hide)'!$L$4:$U$54,3,FALSE),IF($C58="SO2",VLOOKUP($B58,'Vlookup (hide)'!$W$4:$AF$54,3,FALSE),IF($C58="PM10",VLOOKUP($B58,'Vlookup (hide)'!$AH$4:$AQ$54,3,FALSE)))))))</f>
        <v/>
      </c>
      <c r="G58" s="9"/>
      <c r="H58" s="31" t="str">
        <f>IF($A58="","",IF($C58="","",IF($C58="NOX",VLOOKUP($B58,'Vlookup (hide)'!$A$4:$J$54,4,FALSE),IF($C58="VOC",VLOOKUP($B58,'Vlookup (hide)'!$L$4:$U$54,4,FALSE),IF($C58="SO2",VLOOKUP($B58,'Vlookup (hide)'!$W$4:$AF$54,4,FALSE),IF($C58="PM10",VLOOKUP($B58,'Vlookup (hide)'!$AH$4:$AQ$54,4,FALSE)))))))</f>
        <v/>
      </c>
      <c r="I58" s="9"/>
      <c r="J58" s="31" t="str">
        <f>IF($A58="","",IF($C58="","",IF($C58="NOX",VLOOKUP($B58,'Vlookup (hide)'!$A$4:$J$54,5,FALSE),IF($C58="VOC",VLOOKUP($B58,'Vlookup (hide)'!$L$4:$U$54,5,FALSE),IF($C58="SO2",VLOOKUP($B58,'Vlookup (hide)'!$W$4:$AF$54,5,FALSE),IF($C58="PM10",VLOOKUP($B58,'Vlookup (hide)'!$AH$4:$AQ$54,5,FALSE)))))))</f>
        <v/>
      </c>
      <c r="K58" s="9"/>
      <c r="L58" s="31" t="str">
        <f>IF($A58="","",IF($C58="","",IF($C58="NOX",VLOOKUP($B58,'Vlookup (hide)'!$A$4:$J$54,6,FALSE),IF($C58="VOC",VLOOKUP($B58,'Vlookup (hide)'!$L$4:$U$54,6,FALSE),IF($C58="SO2",VLOOKUP($B58,'Vlookup (hide)'!$W$4:$AF$54,6,FALSE),IF($C58="PM10",VLOOKUP($B58,'Vlookup (hide)'!$AH$4:$AQ$54,6,FALSE)))))))</f>
        <v/>
      </c>
      <c r="M58" s="9"/>
      <c r="N58" s="31" t="str">
        <f>IF($A58="","",IF($C58="","",IF($C58="NOX",VLOOKUP($B58,'Vlookup (hide)'!$A$4:$J$54,7,FALSE),IF($C58="VOC",VLOOKUP($B58,'Vlookup (hide)'!$L$4:$U$54,7,FALSE),IF($C58="SO2",VLOOKUP($B58,'Vlookup (hide)'!$W$4:$AF$54,7,FALSE),IF($C58="PM10",VLOOKUP($B58,'Vlookup (hide)'!$AH$4:$AQ$54,7,FALSE)))))))</f>
        <v/>
      </c>
      <c r="O58" s="9"/>
      <c r="P58" s="31" t="str">
        <f>IF($A58="","",IF($C58="","",IF($C58="NOX",VLOOKUP($B58,'Vlookup (hide)'!$A$4:$J$54,8,FALSE),IF($C58="VOC",VLOOKUP($B58,'Vlookup (hide)'!$L$4:$U$54,8,FALSE),IF($C58="SO2",VLOOKUP($B58,'Vlookup (hide)'!$W$4:$AF$54,8,FALSE),IF($C58="PM10",VLOOKUP($B58,'Vlookup (hide)'!$AH$4:$AQ$54,8,FALSE)))))))</f>
        <v/>
      </c>
      <c r="Q58" s="9"/>
      <c r="R58" s="31" t="str">
        <f>IF($A58="","",IF($C58="","",IF($C58="NOX",VLOOKUP($B58,'Vlookup (hide)'!$A$4:$J$54,9,FALSE),IF($C58="VOC",VLOOKUP($B58,'Vlookup (hide)'!$L$4:$U$54,9,FALSE),IF($C58="SO2",VLOOKUP($B58,'Vlookup (hide)'!$W$4:$AF$54,9,FALSE),IF($C58="PM10",VLOOKUP($B58,'Vlookup (hide)'!$AH$4:$AQ$54,9,FALSE)))))))</f>
        <v/>
      </c>
      <c r="S58" s="9"/>
      <c r="T58" s="31" t="str">
        <f>IF($A58="","",IF($C58="","",IF($C58="NOX",VLOOKUP($B58,'Vlookup (hide)'!$A$4:$J$54,10,FALSE),IF($C58="VOC",VLOOKUP($B58,'Vlookup (hide)'!$L$4:$U$54,10,FALSE),IF($C58="SO2",VLOOKUP($B58,'Vlookup (hide)'!$W$4:$AF$54,10,FALSE),IF($C58="PM10",VLOOKUP($B58,'Vlookup (hide)'!$AH$4:$AQ$54,10,FALSE)))))))</f>
        <v/>
      </c>
      <c r="U58" s="9"/>
      <c r="V58" s="219"/>
      <c r="W58" s="258"/>
    </row>
    <row r="59" spans="1:23" ht="72" customHeight="1" x14ac:dyDescent="0.25">
      <c r="A59" s="91"/>
      <c r="B59" s="31" t="str">
        <f>IF(A59="","",VLOOKUP(A59,Hidden!$U$2:$V$52,2,FALSE))</f>
        <v/>
      </c>
      <c r="C59" s="52"/>
      <c r="D59" s="31" t="str">
        <f>IF($A59="","",IF($C59="","",IF($C59="NOX",VLOOKUP($B59,'Vlookup (hide)'!$A$4:$J$54,2,FALSE),IF($C59="VOC",VLOOKUP($B59,'Vlookup (hide)'!$L$4:$U$54,2,FALSE),IF($C59="SO2",VLOOKUP($B59,'Vlookup (hide)'!$W$4:$AF$54,2,FALSE),IF($C59="PM10",VLOOKUP($B59,'Vlookup (hide)'!$AH$4:$AQ$54,2,FALSE)))))))</f>
        <v/>
      </c>
      <c r="E59" s="9"/>
      <c r="F59" s="31" t="str">
        <f>IF($A59="","",IF($C59="","",IF($C59="NOX",VLOOKUP($B59,'Vlookup (hide)'!$A$4:$J$54,3,FALSE),IF($C59="VOC",VLOOKUP($B59,'Vlookup (hide)'!$L$4:$U$54,3,FALSE),IF($C59="SO2",VLOOKUP($B59,'Vlookup (hide)'!$W$4:$AF$54,3,FALSE),IF($C59="PM10",VLOOKUP($B59,'Vlookup (hide)'!$AH$4:$AQ$54,3,FALSE)))))))</f>
        <v/>
      </c>
      <c r="G59" s="9"/>
      <c r="H59" s="31" t="str">
        <f>IF($A59="","",IF($C59="","",IF($C59="NOX",VLOOKUP($B59,'Vlookup (hide)'!$A$4:$J$54,4,FALSE),IF($C59="VOC",VLOOKUP($B59,'Vlookup (hide)'!$L$4:$U$54,4,FALSE),IF($C59="SO2",VLOOKUP($B59,'Vlookup (hide)'!$W$4:$AF$54,4,FALSE),IF($C59="PM10",VLOOKUP($B59,'Vlookup (hide)'!$AH$4:$AQ$54,4,FALSE)))))))</f>
        <v/>
      </c>
      <c r="I59" s="9"/>
      <c r="J59" s="31" t="str">
        <f>IF($A59="","",IF($C59="","",IF($C59="NOX",VLOOKUP($B59,'Vlookup (hide)'!$A$4:$J$54,5,FALSE),IF($C59="VOC",VLOOKUP($B59,'Vlookup (hide)'!$L$4:$U$54,5,FALSE),IF($C59="SO2",VLOOKUP($B59,'Vlookup (hide)'!$W$4:$AF$54,5,FALSE),IF($C59="PM10",VLOOKUP($B59,'Vlookup (hide)'!$AH$4:$AQ$54,5,FALSE)))))))</f>
        <v/>
      </c>
      <c r="K59" s="9"/>
      <c r="L59" s="31" t="str">
        <f>IF($A59="","",IF($C59="","",IF($C59="NOX",VLOOKUP($B59,'Vlookup (hide)'!$A$4:$J$54,6,FALSE),IF($C59="VOC",VLOOKUP($B59,'Vlookup (hide)'!$L$4:$U$54,6,FALSE),IF($C59="SO2",VLOOKUP($B59,'Vlookup (hide)'!$W$4:$AF$54,6,FALSE),IF($C59="PM10",VLOOKUP($B59,'Vlookup (hide)'!$AH$4:$AQ$54,6,FALSE)))))))</f>
        <v/>
      </c>
      <c r="M59" s="9"/>
      <c r="N59" s="31" t="str">
        <f>IF($A59="","",IF($C59="","",IF($C59="NOX",VLOOKUP($B59,'Vlookup (hide)'!$A$4:$J$54,7,FALSE),IF($C59="VOC",VLOOKUP($B59,'Vlookup (hide)'!$L$4:$U$54,7,FALSE),IF($C59="SO2",VLOOKUP($B59,'Vlookup (hide)'!$W$4:$AF$54,7,FALSE),IF($C59="PM10",VLOOKUP($B59,'Vlookup (hide)'!$AH$4:$AQ$54,7,FALSE)))))))</f>
        <v/>
      </c>
      <c r="O59" s="9"/>
      <c r="P59" s="31" t="str">
        <f>IF($A59="","",IF($C59="","",IF($C59="NOX",VLOOKUP($B59,'Vlookup (hide)'!$A$4:$J$54,8,FALSE),IF($C59="VOC",VLOOKUP($B59,'Vlookup (hide)'!$L$4:$U$54,8,FALSE),IF($C59="SO2",VLOOKUP($B59,'Vlookup (hide)'!$W$4:$AF$54,8,FALSE),IF($C59="PM10",VLOOKUP($B59,'Vlookup (hide)'!$AH$4:$AQ$54,8,FALSE)))))))</f>
        <v/>
      </c>
      <c r="Q59" s="9"/>
      <c r="R59" s="31" t="str">
        <f>IF($A59="","",IF($C59="","",IF($C59="NOX",VLOOKUP($B59,'Vlookup (hide)'!$A$4:$J$54,9,FALSE),IF($C59="VOC",VLOOKUP($B59,'Vlookup (hide)'!$L$4:$U$54,9,FALSE),IF($C59="SO2",VLOOKUP($B59,'Vlookup (hide)'!$W$4:$AF$54,9,FALSE),IF($C59="PM10",VLOOKUP($B59,'Vlookup (hide)'!$AH$4:$AQ$54,9,FALSE)))))))</f>
        <v/>
      </c>
      <c r="S59" s="9"/>
      <c r="T59" s="31" t="str">
        <f>IF($A59="","",IF($C59="","",IF($C59="NOX",VLOOKUP($B59,'Vlookup (hide)'!$A$4:$J$54,10,FALSE),IF($C59="VOC",VLOOKUP($B59,'Vlookup (hide)'!$L$4:$U$54,10,FALSE),IF($C59="SO2",VLOOKUP($B59,'Vlookup (hide)'!$W$4:$AF$54,10,FALSE),IF($C59="PM10",VLOOKUP($B59,'Vlookup (hide)'!$AH$4:$AQ$54,10,FALSE)))))))</f>
        <v/>
      </c>
      <c r="U59" s="9"/>
      <c r="V59" s="219"/>
      <c r="W59" s="258"/>
    </row>
    <row r="60" spans="1:23" ht="72" customHeight="1" x14ac:dyDescent="0.25">
      <c r="A60" s="91"/>
      <c r="B60" s="31" t="str">
        <f>IF(A60="","",VLOOKUP(A60,Hidden!$U$2:$V$52,2,FALSE))</f>
        <v/>
      </c>
      <c r="C60" s="52"/>
      <c r="D60" s="31" t="str">
        <f>IF($A60="","",IF($C60="","",IF($C60="NOX",VLOOKUP($B60,'Vlookup (hide)'!$A$4:$J$54,2,FALSE),IF($C60="VOC",VLOOKUP($B60,'Vlookup (hide)'!$L$4:$U$54,2,FALSE),IF($C60="SO2",VLOOKUP($B60,'Vlookup (hide)'!$W$4:$AF$54,2,FALSE),IF($C60="PM10",VLOOKUP($B60,'Vlookup (hide)'!$AH$4:$AQ$54,2,FALSE)))))))</f>
        <v/>
      </c>
      <c r="E60" s="9"/>
      <c r="F60" s="31" t="str">
        <f>IF($A60="","",IF($C60="","",IF($C60="NOX",VLOOKUP($B60,'Vlookup (hide)'!$A$4:$J$54,3,FALSE),IF($C60="VOC",VLOOKUP($B60,'Vlookup (hide)'!$L$4:$U$54,3,FALSE),IF($C60="SO2",VLOOKUP($B60,'Vlookup (hide)'!$W$4:$AF$54,3,FALSE),IF($C60="PM10",VLOOKUP($B60,'Vlookup (hide)'!$AH$4:$AQ$54,3,FALSE)))))))</f>
        <v/>
      </c>
      <c r="G60" s="9"/>
      <c r="H60" s="31" t="str">
        <f>IF($A60="","",IF($C60="","",IF($C60="NOX",VLOOKUP($B60,'Vlookup (hide)'!$A$4:$J$54,4,FALSE),IF($C60="VOC",VLOOKUP($B60,'Vlookup (hide)'!$L$4:$U$54,4,FALSE),IF($C60="SO2",VLOOKUP($B60,'Vlookup (hide)'!$W$4:$AF$54,4,FALSE),IF($C60="PM10",VLOOKUP($B60,'Vlookup (hide)'!$AH$4:$AQ$54,4,FALSE)))))))</f>
        <v/>
      </c>
      <c r="I60" s="9"/>
      <c r="J60" s="31" t="str">
        <f>IF($A60="","",IF($C60="","",IF($C60="NOX",VLOOKUP($B60,'Vlookup (hide)'!$A$4:$J$54,5,FALSE),IF($C60="VOC",VLOOKUP($B60,'Vlookup (hide)'!$L$4:$U$54,5,FALSE),IF($C60="SO2",VLOOKUP($B60,'Vlookup (hide)'!$W$4:$AF$54,5,FALSE),IF($C60="PM10",VLOOKUP($B60,'Vlookup (hide)'!$AH$4:$AQ$54,5,FALSE)))))))</f>
        <v/>
      </c>
      <c r="K60" s="9"/>
      <c r="L60" s="31" t="str">
        <f>IF($A60="","",IF($C60="","",IF($C60="NOX",VLOOKUP($B60,'Vlookup (hide)'!$A$4:$J$54,6,FALSE),IF($C60="VOC",VLOOKUP($B60,'Vlookup (hide)'!$L$4:$U$54,6,FALSE),IF($C60="SO2",VLOOKUP($B60,'Vlookup (hide)'!$W$4:$AF$54,6,FALSE),IF($C60="PM10",VLOOKUP($B60,'Vlookup (hide)'!$AH$4:$AQ$54,6,FALSE)))))))</f>
        <v/>
      </c>
      <c r="M60" s="9"/>
      <c r="N60" s="31" t="str">
        <f>IF($A60="","",IF($C60="","",IF($C60="NOX",VLOOKUP($B60,'Vlookup (hide)'!$A$4:$J$54,7,FALSE),IF($C60="VOC",VLOOKUP($B60,'Vlookup (hide)'!$L$4:$U$54,7,FALSE),IF($C60="SO2",VLOOKUP($B60,'Vlookup (hide)'!$W$4:$AF$54,7,FALSE),IF($C60="PM10",VLOOKUP($B60,'Vlookup (hide)'!$AH$4:$AQ$54,7,FALSE)))))))</f>
        <v/>
      </c>
      <c r="O60" s="9"/>
      <c r="P60" s="31" t="str">
        <f>IF($A60="","",IF($C60="","",IF($C60="NOX",VLOOKUP($B60,'Vlookup (hide)'!$A$4:$J$54,8,FALSE),IF($C60="VOC",VLOOKUP($B60,'Vlookup (hide)'!$L$4:$U$54,8,FALSE),IF($C60="SO2",VLOOKUP($B60,'Vlookup (hide)'!$W$4:$AF$54,8,FALSE),IF($C60="PM10",VLOOKUP($B60,'Vlookup (hide)'!$AH$4:$AQ$54,8,FALSE)))))))</f>
        <v/>
      </c>
      <c r="Q60" s="9"/>
      <c r="R60" s="31" t="str">
        <f>IF($A60="","",IF($C60="","",IF($C60="NOX",VLOOKUP($B60,'Vlookup (hide)'!$A$4:$J$54,9,FALSE),IF($C60="VOC",VLOOKUP($B60,'Vlookup (hide)'!$L$4:$U$54,9,FALSE),IF($C60="SO2",VLOOKUP($B60,'Vlookup (hide)'!$W$4:$AF$54,9,FALSE),IF($C60="PM10",VLOOKUP($B60,'Vlookup (hide)'!$AH$4:$AQ$54,9,FALSE)))))))</f>
        <v/>
      </c>
      <c r="S60" s="9"/>
      <c r="T60" s="31" t="str">
        <f>IF($A60="","",IF($C60="","",IF($C60="NOX",VLOOKUP($B60,'Vlookup (hide)'!$A$4:$J$54,10,FALSE),IF($C60="VOC",VLOOKUP($B60,'Vlookup (hide)'!$L$4:$U$54,10,FALSE),IF($C60="SO2",VLOOKUP($B60,'Vlookup (hide)'!$W$4:$AF$54,10,FALSE),IF($C60="PM10",VLOOKUP($B60,'Vlookup (hide)'!$AH$4:$AQ$54,10,FALSE)))))))</f>
        <v/>
      </c>
      <c r="U60" s="9"/>
      <c r="V60" s="219"/>
      <c r="W60" s="258"/>
    </row>
    <row r="61" spans="1:23" ht="72" customHeight="1" x14ac:dyDescent="0.25">
      <c r="A61" s="91"/>
      <c r="B61" s="31" t="str">
        <f>IF(A61="","",VLOOKUP(A61,Hidden!$U$2:$V$52,2,FALSE))</f>
        <v/>
      </c>
      <c r="C61" s="52"/>
      <c r="D61" s="31" t="str">
        <f>IF($A61="","",IF($C61="","",IF($C61="NOX",VLOOKUP($B61,'Vlookup (hide)'!$A$4:$J$54,2,FALSE),IF($C61="VOC",VLOOKUP($B61,'Vlookup (hide)'!$L$4:$U$54,2,FALSE),IF($C61="SO2",VLOOKUP($B61,'Vlookup (hide)'!$W$4:$AF$54,2,FALSE),IF($C61="PM10",VLOOKUP($B61,'Vlookup (hide)'!$AH$4:$AQ$54,2,FALSE)))))))</f>
        <v/>
      </c>
      <c r="E61" s="9"/>
      <c r="F61" s="31" t="str">
        <f>IF($A61="","",IF($C61="","",IF($C61="NOX",VLOOKUP($B61,'Vlookup (hide)'!$A$4:$J$54,3,FALSE),IF($C61="VOC",VLOOKUP($B61,'Vlookup (hide)'!$L$4:$U$54,3,FALSE),IF($C61="SO2",VLOOKUP($B61,'Vlookup (hide)'!$W$4:$AF$54,3,FALSE),IF($C61="PM10",VLOOKUP($B61,'Vlookup (hide)'!$AH$4:$AQ$54,3,FALSE)))))))</f>
        <v/>
      </c>
      <c r="G61" s="9"/>
      <c r="H61" s="31" t="str">
        <f>IF($A61="","",IF($C61="","",IF($C61="NOX",VLOOKUP($B61,'Vlookup (hide)'!$A$4:$J$54,4,FALSE),IF($C61="VOC",VLOOKUP($B61,'Vlookup (hide)'!$L$4:$U$54,4,FALSE),IF($C61="SO2",VLOOKUP($B61,'Vlookup (hide)'!$W$4:$AF$54,4,FALSE),IF($C61="PM10",VLOOKUP($B61,'Vlookup (hide)'!$AH$4:$AQ$54,4,FALSE)))))))</f>
        <v/>
      </c>
      <c r="I61" s="9"/>
      <c r="J61" s="31" t="str">
        <f>IF($A61="","",IF($C61="","",IF($C61="NOX",VLOOKUP($B61,'Vlookup (hide)'!$A$4:$J$54,5,FALSE),IF($C61="VOC",VLOOKUP($B61,'Vlookup (hide)'!$L$4:$U$54,5,FALSE),IF($C61="SO2",VLOOKUP($B61,'Vlookup (hide)'!$W$4:$AF$54,5,FALSE),IF($C61="PM10",VLOOKUP($B61,'Vlookup (hide)'!$AH$4:$AQ$54,5,FALSE)))))))</f>
        <v/>
      </c>
      <c r="K61" s="9"/>
      <c r="L61" s="31" t="str">
        <f>IF($A61="","",IF($C61="","",IF($C61="NOX",VLOOKUP($B61,'Vlookup (hide)'!$A$4:$J$54,6,FALSE),IF($C61="VOC",VLOOKUP($B61,'Vlookup (hide)'!$L$4:$U$54,6,FALSE),IF($C61="SO2",VLOOKUP($B61,'Vlookup (hide)'!$W$4:$AF$54,6,FALSE),IF($C61="PM10",VLOOKUP($B61,'Vlookup (hide)'!$AH$4:$AQ$54,6,FALSE)))))))</f>
        <v/>
      </c>
      <c r="M61" s="9"/>
      <c r="N61" s="31" t="str">
        <f>IF($A61="","",IF($C61="","",IF($C61="NOX",VLOOKUP($B61,'Vlookup (hide)'!$A$4:$J$54,7,FALSE),IF($C61="VOC",VLOOKUP($B61,'Vlookup (hide)'!$L$4:$U$54,7,FALSE),IF($C61="SO2",VLOOKUP($B61,'Vlookup (hide)'!$W$4:$AF$54,7,FALSE),IF($C61="PM10",VLOOKUP($B61,'Vlookup (hide)'!$AH$4:$AQ$54,7,FALSE)))))))</f>
        <v/>
      </c>
      <c r="O61" s="9"/>
      <c r="P61" s="31" t="str">
        <f>IF($A61="","",IF($C61="","",IF($C61="NOX",VLOOKUP($B61,'Vlookup (hide)'!$A$4:$J$54,8,FALSE),IF($C61="VOC",VLOOKUP($B61,'Vlookup (hide)'!$L$4:$U$54,8,FALSE),IF($C61="SO2",VLOOKUP($B61,'Vlookup (hide)'!$W$4:$AF$54,8,FALSE),IF($C61="PM10",VLOOKUP($B61,'Vlookup (hide)'!$AH$4:$AQ$54,8,FALSE)))))))</f>
        <v/>
      </c>
      <c r="Q61" s="9"/>
      <c r="R61" s="31" t="str">
        <f>IF($A61="","",IF($C61="","",IF($C61="NOX",VLOOKUP($B61,'Vlookup (hide)'!$A$4:$J$54,9,FALSE),IF($C61="VOC",VLOOKUP($B61,'Vlookup (hide)'!$L$4:$U$54,9,FALSE),IF($C61="SO2",VLOOKUP($B61,'Vlookup (hide)'!$W$4:$AF$54,9,FALSE),IF($C61="PM10",VLOOKUP($B61,'Vlookup (hide)'!$AH$4:$AQ$54,9,FALSE)))))))</f>
        <v/>
      </c>
      <c r="S61" s="9"/>
      <c r="T61" s="31" t="str">
        <f>IF($A61="","",IF($C61="","",IF($C61="NOX",VLOOKUP($B61,'Vlookup (hide)'!$A$4:$J$54,10,FALSE),IF($C61="VOC",VLOOKUP($B61,'Vlookup (hide)'!$L$4:$U$54,10,FALSE),IF($C61="SO2",VLOOKUP($B61,'Vlookup (hide)'!$W$4:$AF$54,10,FALSE),IF($C61="PM10",VLOOKUP($B61,'Vlookup (hide)'!$AH$4:$AQ$54,10,FALSE)))))))</f>
        <v/>
      </c>
      <c r="U61" s="9"/>
      <c r="V61" s="219"/>
      <c r="W61" s="258"/>
    </row>
    <row r="62" spans="1:23" ht="72" customHeight="1" x14ac:dyDescent="0.25">
      <c r="A62" s="91"/>
      <c r="B62" s="31" t="str">
        <f>IF(A62="","",VLOOKUP(A62,Hidden!$U$2:$V$52,2,FALSE))</f>
        <v/>
      </c>
      <c r="C62" s="52"/>
      <c r="D62" s="31" t="str">
        <f>IF($A62="","",IF($C62="","",IF($C62="NOX",VLOOKUP($B62,'Vlookup (hide)'!$A$4:$J$54,2,FALSE),IF($C62="VOC",VLOOKUP($B62,'Vlookup (hide)'!$L$4:$U$54,2,FALSE),IF($C62="SO2",VLOOKUP($B62,'Vlookup (hide)'!$W$4:$AF$54,2,FALSE),IF($C62="PM10",VLOOKUP($B62,'Vlookup (hide)'!$AH$4:$AQ$54,2,FALSE)))))))</f>
        <v/>
      </c>
      <c r="E62" s="9"/>
      <c r="F62" s="31" t="str">
        <f>IF($A62="","",IF($C62="","",IF($C62="NOX",VLOOKUP($B62,'Vlookup (hide)'!$A$4:$J$54,3,FALSE),IF($C62="VOC",VLOOKUP($B62,'Vlookup (hide)'!$L$4:$U$54,3,FALSE),IF($C62="SO2",VLOOKUP($B62,'Vlookup (hide)'!$W$4:$AF$54,3,FALSE),IF($C62="PM10",VLOOKUP($B62,'Vlookup (hide)'!$AH$4:$AQ$54,3,FALSE)))))))</f>
        <v/>
      </c>
      <c r="G62" s="9"/>
      <c r="H62" s="31" t="str">
        <f>IF($A62="","",IF($C62="","",IF($C62="NOX",VLOOKUP($B62,'Vlookup (hide)'!$A$4:$J$54,4,FALSE),IF($C62="VOC",VLOOKUP($B62,'Vlookup (hide)'!$L$4:$U$54,4,FALSE),IF($C62="SO2",VLOOKUP($B62,'Vlookup (hide)'!$W$4:$AF$54,4,FALSE),IF($C62="PM10",VLOOKUP($B62,'Vlookup (hide)'!$AH$4:$AQ$54,4,FALSE)))))))</f>
        <v/>
      </c>
      <c r="I62" s="9"/>
      <c r="J62" s="31" t="str">
        <f>IF($A62="","",IF($C62="","",IF($C62="NOX",VLOOKUP($B62,'Vlookup (hide)'!$A$4:$J$54,5,FALSE),IF($C62="VOC",VLOOKUP($B62,'Vlookup (hide)'!$L$4:$U$54,5,FALSE),IF($C62="SO2",VLOOKUP($B62,'Vlookup (hide)'!$W$4:$AF$54,5,FALSE),IF($C62="PM10",VLOOKUP($B62,'Vlookup (hide)'!$AH$4:$AQ$54,5,FALSE)))))))</f>
        <v/>
      </c>
      <c r="K62" s="9"/>
      <c r="L62" s="31" t="str">
        <f>IF($A62="","",IF($C62="","",IF($C62="NOX",VLOOKUP($B62,'Vlookup (hide)'!$A$4:$J$54,6,FALSE),IF($C62="VOC",VLOOKUP($B62,'Vlookup (hide)'!$L$4:$U$54,6,FALSE),IF($C62="SO2",VLOOKUP($B62,'Vlookup (hide)'!$W$4:$AF$54,6,FALSE),IF($C62="PM10",VLOOKUP($B62,'Vlookup (hide)'!$AH$4:$AQ$54,6,FALSE)))))))</f>
        <v/>
      </c>
      <c r="M62" s="9"/>
      <c r="N62" s="31" t="str">
        <f>IF($A62="","",IF($C62="","",IF($C62="NOX",VLOOKUP($B62,'Vlookup (hide)'!$A$4:$J$54,7,FALSE),IF($C62="VOC",VLOOKUP($B62,'Vlookup (hide)'!$L$4:$U$54,7,FALSE),IF($C62="SO2",VLOOKUP($B62,'Vlookup (hide)'!$W$4:$AF$54,7,FALSE),IF($C62="PM10",VLOOKUP($B62,'Vlookup (hide)'!$AH$4:$AQ$54,7,FALSE)))))))</f>
        <v/>
      </c>
      <c r="O62" s="9"/>
      <c r="P62" s="31" t="str">
        <f>IF($A62="","",IF($C62="","",IF($C62="NOX",VLOOKUP($B62,'Vlookup (hide)'!$A$4:$J$54,8,FALSE),IF($C62="VOC",VLOOKUP($B62,'Vlookup (hide)'!$L$4:$U$54,8,FALSE),IF($C62="SO2",VLOOKUP($B62,'Vlookup (hide)'!$W$4:$AF$54,8,FALSE),IF($C62="PM10",VLOOKUP($B62,'Vlookup (hide)'!$AH$4:$AQ$54,8,FALSE)))))))</f>
        <v/>
      </c>
      <c r="Q62" s="9"/>
      <c r="R62" s="31" t="str">
        <f>IF($A62="","",IF($C62="","",IF($C62="NOX",VLOOKUP($B62,'Vlookup (hide)'!$A$4:$J$54,9,FALSE),IF($C62="VOC",VLOOKUP($B62,'Vlookup (hide)'!$L$4:$U$54,9,FALSE),IF($C62="SO2",VLOOKUP($B62,'Vlookup (hide)'!$W$4:$AF$54,9,FALSE),IF($C62="PM10",VLOOKUP($B62,'Vlookup (hide)'!$AH$4:$AQ$54,9,FALSE)))))))</f>
        <v/>
      </c>
      <c r="S62" s="9"/>
      <c r="T62" s="31" t="str">
        <f>IF($A62="","",IF($C62="","",IF($C62="NOX",VLOOKUP($B62,'Vlookup (hide)'!$A$4:$J$54,10,FALSE),IF($C62="VOC",VLOOKUP($B62,'Vlookup (hide)'!$L$4:$U$54,10,FALSE),IF($C62="SO2",VLOOKUP($B62,'Vlookup (hide)'!$W$4:$AF$54,10,FALSE),IF($C62="PM10",VLOOKUP($B62,'Vlookup (hide)'!$AH$4:$AQ$54,10,FALSE)))))))</f>
        <v/>
      </c>
      <c r="U62" s="9"/>
      <c r="V62" s="219"/>
      <c r="W62" s="258"/>
    </row>
    <row r="63" spans="1:23" ht="72" customHeight="1" x14ac:dyDescent="0.25">
      <c r="A63" s="91"/>
      <c r="B63" s="31" t="str">
        <f>IF(A63="","",VLOOKUP(A63,Hidden!$U$2:$V$52,2,FALSE))</f>
        <v/>
      </c>
      <c r="C63" s="52"/>
      <c r="D63" s="31" t="str">
        <f>IF($A63="","",IF($C63="","",IF($C63="NOX",VLOOKUP($B63,'Vlookup (hide)'!$A$4:$J$54,2,FALSE),IF($C63="VOC",VLOOKUP($B63,'Vlookup (hide)'!$L$4:$U$54,2,FALSE),IF($C63="SO2",VLOOKUP($B63,'Vlookup (hide)'!$W$4:$AF$54,2,FALSE),IF($C63="PM10",VLOOKUP($B63,'Vlookup (hide)'!$AH$4:$AQ$54,2,FALSE)))))))</f>
        <v/>
      </c>
      <c r="E63" s="9"/>
      <c r="F63" s="31" t="str">
        <f>IF($A63="","",IF($C63="","",IF($C63="NOX",VLOOKUP($B63,'Vlookup (hide)'!$A$4:$J$54,3,FALSE),IF($C63="VOC",VLOOKUP($B63,'Vlookup (hide)'!$L$4:$U$54,3,FALSE),IF($C63="SO2",VLOOKUP($B63,'Vlookup (hide)'!$W$4:$AF$54,3,FALSE),IF($C63="PM10",VLOOKUP($B63,'Vlookup (hide)'!$AH$4:$AQ$54,3,FALSE)))))))</f>
        <v/>
      </c>
      <c r="G63" s="9"/>
      <c r="H63" s="31" t="str">
        <f>IF($A63="","",IF($C63="","",IF($C63="NOX",VLOOKUP($B63,'Vlookup (hide)'!$A$4:$J$54,4,FALSE),IF($C63="VOC",VLOOKUP($B63,'Vlookup (hide)'!$L$4:$U$54,4,FALSE),IF($C63="SO2",VLOOKUP($B63,'Vlookup (hide)'!$W$4:$AF$54,4,FALSE),IF($C63="PM10",VLOOKUP($B63,'Vlookup (hide)'!$AH$4:$AQ$54,4,FALSE)))))))</f>
        <v/>
      </c>
      <c r="I63" s="9"/>
      <c r="J63" s="31" t="str">
        <f>IF($A63="","",IF($C63="","",IF($C63="NOX",VLOOKUP($B63,'Vlookup (hide)'!$A$4:$J$54,5,FALSE),IF($C63="VOC",VLOOKUP($B63,'Vlookup (hide)'!$L$4:$U$54,5,FALSE),IF($C63="SO2",VLOOKUP($B63,'Vlookup (hide)'!$W$4:$AF$54,5,FALSE),IF($C63="PM10",VLOOKUP($B63,'Vlookup (hide)'!$AH$4:$AQ$54,5,FALSE)))))))</f>
        <v/>
      </c>
      <c r="K63" s="9"/>
      <c r="L63" s="31" t="str">
        <f>IF($A63="","",IF($C63="","",IF($C63="NOX",VLOOKUP($B63,'Vlookup (hide)'!$A$4:$J$54,6,FALSE),IF($C63="VOC",VLOOKUP($B63,'Vlookup (hide)'!$L$4:$U$54,6,FALSE),IF($C63="SO2",VLOOKUP($B63,'Vlookup (hide)'!$W$4:$AF$54,6,FALSE),IF($C63="PM10",VLOOKUP($B63,'Vlookup (hide)'!$AH$4:$AQ$54,6,FALSE)))))))</f>
        <v/>
      </c>
      <c r="M63" s="9"/>
      <c r="N63" s="31" t="str">
        <f>IF($A63="","",IF($C63="","",IF($C63="NOX",VLOOKUP($B63,'Vlookup (hide)'!$A$4:$J$54,7,FALSE),IF($C63="VOC",VLOOKUP($B63,'Vlookup (hide)'!$L$4:$U$54,7,FALSE),IF($C63="SO2",VLOOKUP($B63,'Vlookup (hide)'!$W$4:$AF$54,7,FALSE),IF($C63="PM10",VLOOKUP($B63,'Vlookup (hide)'!$AH$4:$AQ$54,7,FALSE)))))))</f>
        <v/>
      </c>
      <c r="O63" s="9"/>
      <c r="P63" s="31" t="str">
        <f>IF($A63="","",IF($C63="","",IF($C63="NOX",VLOOKUP($B63,'Vlookup (hide)'!$A$4:$J$54,8,FALSE),IF($C63="VOC",VLOOKUP($B63,'Vlookup (hide)'!$L$4:$U$54,8,FALSE),IF($C63="SO2",VLOOKUP($B63,'Vlookup (hide)'!$W$4:$AF$54,8,FALSE),IF($C63="PM10",VLOOKUP($B63,'Vlookup (hide)'!$AH$4:$AQ$54,8,FALSE)))))))</f>
        <v/>
      </c>
      <c r="Q63" s="9"/>
      <c r="R63" s="31" t="str">
        <f>IF($A63="","",IF($C63="","",IF($C63="NOX",VLOOKUP($B63,'Vlookup (hide)'!$A$4:$J$54,9,FALSE),IF($C63="VOC",VLOOKUP($B63,'Vlookup (hide)'!$L$4:$U$54,9,FALSE),IF($C63="SO2",VLOOKUP($B63,'Vlookup (hide)'!$W$4:$AF$54,9,FALSE),IF($C63="PM10",VLOOKUP($B63,'Vlookup (hide)'!$AH$4:$AQ$54,9,FALSE)))))))</f>
        <v/>
      </c>
      <c r="S63" s="9"/>
      <c r="T63" s="31" t="str">
        <f>IF($A63="","",IF($C63="","",IF($C63="NOX",VLOOKUP($B63,'Vlookup (hide)'!$A$4:$J$54,10,FALSE),IF($C63="VOC",VLOOKUP($B63,'Vlookup (hide)'!$L$4:$U$54,10,FALSE),IF($C63="SO2",VLOOKUP($B63,'Vlookup (hide)'!$W$4:$AF$54,10,FALSE),IF($C63="PM10",VLOOKUP($B63,'Vlookup (hide)'!$AH$4:$AQ$54,10,FALSE)))))))</f>
        <v/>
      </c>
      <c r="U63" s="9"/>
      <c r="V63" s="219"/>
      <c r="W63" s="258"/>
    </row>
    <row r="64" spans="1:23" ht="72" customHeight="1" x14ac:dyDescent="0.25">
      <c r="A64" s="91"/>
      <c r="B64" s="31" t="str">
        <f>IF(A64="","",VLOOKUP(A64,Hidden!$U$2:$V$52,2,FALSE))</f>
        <v/>
      </c>
      <c r="C64" s="52"/>
      <c r="D64" s="31" t="str">
        <f>IF($A64="","",IF($C64="","",IF($C64="NOX",VLOOKUP($B64,'Vlookup (hide)'!$A$4:$J$54,2,FALSE),IF($C64="VOC",VLOOKUP($B64,'Vlookup (hide)'!$L$4:$U$54,2,FALSE),IF($C64="SO2",VLOOKUP($B64,'Vlookup (hide)'!$W$4:$AF$54,2,FALSE),IF($C64="PM10",VLOOKUP($B64,'Vlookup (hide)'!$AH$4:$AQ$54,2,FALSE)))))))</f>
        <v/>
      </c>
      <c r="E64" s="9"/>
      <c r="F64" s="31" t="str">
        <f>IF($A64="","",IF($C64="","",IF($C64="NOX",VLOOKUP($B64,'Vlookup (hide)'!$A$4:$J$54,3,FALSE),IF($C64="VOC",VLOOKUP($B64,'Vlookup (hide)'!$L$4:$U$54,3,FALSE),IF($C64="SO2",VLOOKUP($B64,'Vlookup (hide)'!$W$4:$AF$54,3,FALSE),IF($C64="PM10",VLOOKUP($B64,'Vlookup (hide)'!$AH$4:$AQ$54,3,FALSE)))))))</f>
        <v/>
      </c>
      <c r="G64" s="9"/>
      <c r="H64" s="31" t="str">
        <f>IF($A64="","",IF($C64="","",IF($C64="NOX",VLOOKUP($B64,'Vlookup (hide)'!$A$4:$J$54,4,FALSE),IF($C64="VOC",VLOOKUP($B64,'Vlookup (hide)'!$L$4:$U$54,4,FALSE),IF($C64="SO2",VLOOKUP($B64,'Vlookup (hide)'!$W$4:$AF$54,4,FALSE),IF($C64="PM10",VLOOKUP($B64,'Vlookup (hide)'!$AH$4:$AQ$54,4,FALSE)))))))</f>
        <v/>
      </c>
      <c r="I64" s="9"/>
      <c r="J64" s="31" t="str">
        <f>IF($A64="","",IF($C64="","",IF($C64="NOX",VLOOKUP($B64,'Vlookup (hide)'!$A$4:$J$54,5,FALSE),IF($C64="VOC",VLOOKUP($B64,'Vlookup (hide)'!$L$4:$U$54,5,FALSE),IF($C64="SO2",VLOOKUP($B64,'Vlookup (hide)'!$W$4:$AF$54,5,FALSE),IF($C64="PM10",VLOOKUP($B64,'Vlookup (hide)'!$AH$4:$AQ$54,5,FALSE)))))))</f>
        <v/>
      </c>
      <c r="K64" s="9"/>
      <c r="L64" s="31" t="str">
        <f>IF($A64="","",IF($C64="","",IF($C64="NOX",VLOOKUP($B64,'Vlookup (hide)'!$A$4:$J$54,6,FALSE),IF($C64="VOC",VLOOKUP($B64,'Vlookup (hide)'!$L$4:$U$54,6,FALSE),IF($C64="SO2",VLOOKUP($B64,'Vlookup (hide)'!$W$4:$AF$54,6,FALSE),IF($C64="PM10",VLOOKUP($B64,'Vlookup (hide)'!$AH$4:$AQ$54,6,FALSE)))))))</f>
        <v/>
      </c>
      <c r="M64" s="9"/>
      <c r="N64" s="31" t="str">
        <f>IF($A64="","",IF($C64="","",IF($C64="NOX",VLOOKUP($B64,'Vlookup (hide)'!$A$4:$J$54,7,FALSE),IF($C64="VOC",VLOOKUP($B64,'Vlookup (hide)'!$L$4:$U$54,7,FALSE),IF($C64="SO2",VLOOKUP($B64,'Vlookup (hide)'!$W$4:$AF$54,7,FALSE),IF($C64="PM10",VLOOKUP($B64,'Vlookup (hide)'!$AH$4:$AQ$54,7,FALSE)))))))</f>
        <v/>
      </c>
      <c r="O64" s="9"/>
      <c r="P64" s="31" t="str">
        <f>IF($A64="","",IF($C64="","",IF($C64="NOX",VLOOKUP($B64,'Vlookup (hide)'!$A$4:$J$54,8,FALSE),IF($C64="VOC",VLOOKUP($B64,'Vlookup (hide)'!$L$4:$U$54,8,FALSE),IF($C64="SO2",VLOOKUP($B64,'Vlookup (hide)'!$W$4:$AF$54,8,FALSE),IF($C64="PM10",VLOOKUP($B64,'Vlookup (hide)'!$AH$4:$AQ$54,8,FALSE)))))))</f>
        <v/>
      </c>
      <c r="Q64" s="9"/>
      <c r="R64" s="31" t="str">
        <f>IF($A64="","",IF($C64="","",IF($C64="NOX",VLOOKUP($B64,'Vlookup (hide)'!$A$4:$J$54,9,FALSE),IF($C64="VOC",VLOOKUP($B64,'Vlookup (hide)'!$L$4:$U$54,9,FALSE),IF($C64="SO2",VLOOKUP($B64,'Vlookup (hide)'!$W$4:$AF$54,9,FALSE),IF($C64="PM10",VLOOKUP($B64,'Vlookup (hide)'!$AH$4:$AQ$54,9,FALSE)))))))</f>
        <v/>
      </c>
      <c r="S64" s="9"/>
      <c r="T64" s="31" t="str">
        <f>IF($A64="","",IF($C64="","",IF($C64="NOX",VLOOKUP($B64,'Vlookup (hide)'!$A$4:$J$54,10,FALSE),IF($C64="VOC",VLOOKUP($B64,'Vlookup (hide)'!$L$4:$U$54,10,FALSE),IF($C64="SO2",VLOOKUP($B64,'Vlookup (hide)'!$W$4:$AF$54,10,FALSE),IF($C64="PM10",VLOOKUP($B64,'Vlookup (hide)'!$AH$4:$AQ$54,10,FALSE)))))))</f>
        <v/>
      </c>
      <c r="U64" s="9"/>
      <c r="V64" s="219"/>
      <c r="W64" s="257"/>
    </row>
    <row r="65" spans="1:23" ht="72" customHeight="1" x14ac:dyDescent="0.25">
      <c r="A65" s="91"/>
      <c r="B65" s="31" t="str">
        <f>IF(A65="","",VLOOKUP(A65,Hidden!$U$2:$V$52,2,FALSE))</f>
        <v/>
      </c>
      <c r="C65" s="52"/>
      <c r="D65" s="31" t="str">
        <f>IF($A65="","",IF($C65="","",IF($C65="NOX",VLOOKUP($B65,'Vlookup (hide)'!$A$4:$J$54,2,FALSE),IF($C65="VOC",VLOOKUP($B65,'Vlookup (hide)'!$L$4:$U$54,2,FALSE),IF($C65="SO2",VLOOKUP($B65,'Vlookup (hide)'!$W$4:$AF$54,2,FALSE),IF($C65="PM10",VLOOKUP($B65,'Vlookup (hide)'!$AH$4:$AQ$54,2,FALSE)))))))</f>
        <v/>
      </c>
      <c r="E65" s="9"/>
      <c r="F65" s="31" t="str">
        <f>IF($A65="","",IF($C65="","",IF($C65="NOX",VLOOKUP($B65,'Vlookup (hide)'!$A$4:$J$54,3,FALSE),IF($C65="VOC",VLOOKUP($B65,'Vlookup (hide)'!$L$4:$U$54,3,FALSE),IF($C65="SO2",VLOOKUP($B65,'Vlookup (hide)'!$W$4:$AF$54,3,FALSE),IF($C65="PM10",VLOOKUP($B65,'Vlookup (hide)'!$AH$4:$AQ$54,3,FALSE)))))))</f>
        <v/>
      </c>
      <c r="G65" s="9"/>
      <c r="H65" s="31" t="str">
        <f>IF($A65="","",IF($C65="","",IF($C65="NOX",VLOOKUP($B65,'Vlookup (hide)'!$A$4:$J$54,4,FALSE),IF($C65="VOC",VLOOKUP($B65,'Vlookup (hide)'!$L$4:$U$54,4,FALSE),IF($C65="SO2",VLOOKUP($B65,'Vlookup (hide)'!$W$4:$AF$54,4,FALSE),IF($C65="PM10",VLOOKUP($B65,'Vlookup (hide)'!$AH$4:$AQ$54,4,FALSE)))))))</f>
        <v/>
      </c>
      <c r="I65" s="9"/>
      <c r="J65" s="31" t="str">
        <f>IF($A65="","",IF($C65="","",IF($C65="NOX",VLOOKUP($B65,'Vlookup (hide)'!$A$4:$J$54,5,FALSE),IF($C65="VOC",VLOOKUP($B65,'Vlookup (hide)'!$L$4:$U$54,5,FALSE),IF($C65="SO2",VLOOKUP($B65,'Vlookup (hide)'!$W$4:$AF$54,5,FALSE),IF($C65="PM10",VLOOKUP($B65,'Vlookup (hide)'!$AH$4:$AQ$54,5,FALSE)))))))</f>
        <v/>
      </c>
      <c r="K65" s="9"/>
      <c r="L65" s="31" t="str">
        <f>IF($A65="","",IF($C65="","",IF($C65="NOX",VLOOKUP($B65,'Vlookup (hide)'!$A$4:$J$54,6,FALSE),IF($C65="VOC",VLOOKUP($B65,'Vlookup (hide)'!$L$4:$U$54,6,FALSE),IF($C65="SO2",VLOOKUP($B65,'Vlookup (hide)'!$W$4:$AF$54,6,FALSE),IF($C65="PM10",VLOOKUP($B65,'Vlookup (hide)'!$AH$4:$AQ$54,6,FALSE)))))))</f>
        <v/>
      </c>
      <c r="M65" s="9"/>
      <c r="N65" s="31" t="str">
        <f>IF($A65="","",IF($C65="","",IF($C65="NOX",VLOOKUP($B65,'Vlookup (hide)'!$A$4:$J$54,7,FALSE),IF($C65="VOC",VLOOKUP($B65,'Vlookup (hide)'!$L$4:$U$54,7,FALSE),IF($C65="SO2",VLOOKUP($B65,'Vlookup (hide)'!$W$4:$AF$54,7,FALSE),IF($C65="PM10",VLOOKUP($B65,'Vlookup (hide)'!$AH$4:$AQ$54,7,FALSE)))))))</f>
        <v/>
      </c>
      <c r="O65" s="9"/>
      <c r="P65" s="31" t="str">
        <f>IF($A65="","",IF($C65="","",IF($C65="NOX",VLOOKUP($B65,'Vlookup (hide)'!$A$4:$J$54,8,FALSE),IF($C65="VOC",VLOOKUP($B65,'Vlookup (hide)'!$L$4:$U$54,8,FALSE),IF($C65="SO2",VLOOKUP($B65,'Vlookup (hide)'!$W$4:$AF$54,8,FALSE),IF($C65="PM10",VLOOKUP($B65,'Vlookup (hide)'!$AH$4:$AQ$54,8,FALSE)))))))</f>
        <v/>
      </c>
      <c r="Q65" s="9"/>
      <c r="R65" s="31" t="str">
        <f>IF($A65="","",IF($C65="","",IF($C65="NOX",VLOOKUP($B65,'Vlookup (hide)'!$A$4:$J$54,9,FALSE),IF($C65="VOC",VLOOKUP($B65,'Vlookup (hide)'!$L$4:$U$54,9,FALSE),IF($C65="SO2",VLOOKUP($B65,'Vlookup (hide)'!$W$4:$AF$54,9,FALSE),IF($C65="PM10",VLOOKUP($B65,'Vlookup (hide)'!$AH$4:$AQ$54,9,FALSE)))))))</f>
        <v/>
      </c>
      <c r="S65" s="9"/>
      <c r="T65" s="31" t="str">
        <f>IF($A65="","",IF($C65="","",IF($C65="NOX",VLOOKUP($B65,'Vlookup (hide)'!$A$4:$J$54,10,FALSE),IF($C65="VOC",VLOOKUP($B65,'Vlookup (hide)'!$L$4:$U$54,10,FALSE),IF($C65="SO2",VLOOKUP($B65,'Vlookup (hide)'!$W$4:$AF$54,10,FALSE),IF($C65="PM10",VLOOKUP($B65,'Vlookup (hide)'!$AH$4:$AQ$54,10,FALSE)))))))</f>
        <v/>
      </c>
      <c r="U65" s="9"/>
      <c r="V65" s="219"/>
      <c r="W65" s="257"/>
    </row>
    <row r="66" spans="1:23" ht="72" customHeight="1" x14ac:dyDescent="0.25">
      <c r="A66" s="91"/>
      <c r="B66" s="31" t="str">
        <f>IF(A66="","",VLOOKUP(A66,Hidden!$U$2:$V$52,2,FALSE))</f>
        <v/>
      </c>
      <c r="C66" s="52"/>
      <c r="D66" s="31" t="str">
        <f>IF($A66="","",IF($C66="","",IF($C66="NOX",VLOOKUP($B66,'Vlookup (hide)'!$A$4:$J$54,2,FALSE),IF($C66="VOC",VLOOKUP($B66,'Vlookup (hide)'!$L$4:$U$54,2,FALSE),IF($C66="SO2",VLOOKUP($B66,'Vlookup (hide)'!$W$4:$AF$54,2,FALSE),IF($C66="PM10",VLOOKUP($B66,'Vlookup (hide)'!$AH$4:$AQ$54,2,FALSE)))))))</f>
        <v/>
      </c>
      <c r="E66" s="9"/>
      <c r="F66" s="31" t="str">
        <f>IF($A66="","",IF($C66="","",IF($C66="NOX",VLOOKUP($B66,'Vlookup (hide)'!$A$4:$J$54,3,FALSE),IF($C66="VOC",VLOOKUP($B66,'Vlookup (hide)'!$L$4:$U$54,3,FALSE),IF($C66="SO2",VLOOKUP($B66,'Vlookup (hide)'!$W$4:$AF$54,3,FALSE),IF($C66="PM10",VLOOKUP($B66,'Vlookup (hide)'!$AH$4:$AQ$54,3,FALSE)))))))</f>
        <v/>
      </c>
      <c r="G66" s="9"/>
      <c r="H66" s="31" t="str">
        <f>IF($A66="","",IF($C66="","",IF($C66="NOX",VLOOKUP($B66,'Vlookup (hide)'!$A$4:$J$54,4,FALSE),IF($C66="VOC",VLOOKUP($B66,'Vlookup (hide)'!$L$4:$U$54,4,FALSE),IF($C66="SO2",VLOOKUP($B66,'Vlookup (hide)'!$W$4:$AF$54,4,FALSE),IF($C66="PM10",VLOOKUP($B66,'Vlookup (hide)'!$AH$4:$AQ$54,4,FALSE)))))))</f>
        <v/>
      </c>
      <c r="I66" s="9"/>
      <c r="J66" s="31" t="str">
        <f>IF($A66="","",IF($C66="","",IF($C66="NOX",VLOOKUP($B66,'Vlookup (hide)'!$A$4:$J$54,5,FALSE),IF($C66="VOC",VLOOKUP($B66,'Vlookup (hide)'!$L$4:$U$54,5,FALSE),IF($C66="SO2",VLOOKUP($B66,'Vlookup (hide)'!$W$4:$AF$54,5,FALSE),IF($C66="PM10",VLOOKUP($B66,'Vlookup (hide)'!$AH$4:$AQ$54,5,FALSE)))))))</f>
        <v/>
      </c>
      <c r="K66" s="9"/>
      <c r="L66" s="31" t="str">
        <f>IF($A66="","",IF($C66="","",IF($C66="NOX",VLOOKUP($B66,'Vlookup (hide)'!$A$4:$J$54,6,FALSE),IF($C66="VOC",VLOOKUP($B66,'Vlookup (hide)'!$L$4:$U$54,6,FALSE),IF($C66="SO2",VLOOKUP($B66,'Vlookup (hide)'!$W$4:$AF$54,6,FALSE),IF($C66="PM10",VLOOKUP($B66,'Vlookup (hide)'!$AH$4:$AQ$54,6,FALSE)))))))</f>
        <v/>
      </c>
      <c r="M66" s="9"/>
      <c r="N66" s="31" t="str">
        <f>IF($A66="","",IF($C66="","",IF($C66="NOX",VLOOKUP($B66,'Vlookup (hide)'!$A$4:$J$54,7,FALSE),IF($C66="VOC",VLOOKUP($B66,'Vlookup (hide)'!$L$4:$U$54,7,FALSE),IF($C66="SO2",VLOOKUP($B66,'Vlookup (hide)'!$W$4:$AF$54,7,FALSE),IF($C66="PM10",VLOOKUP($B66,'Vlookup (hide)'!$AH$4:$AQ$54,7,FALSE)))))))</f>
        <v/>
      </c>
      <c r="O66" s="9"/>
      <c r="P66" s="31" t="str">
        <f>IF($A66="","",IF($C66="","",IF($C66="NOX",VLOOKUP($B66,'Vlookup (hide)'!$A$4:$J$54,8,FALSE),IF($C66="VOC",VLOOKUP($B66,'Vlookup (hide)'!$L$4:$U$54,8,FALSE),IF($C66="SO2",VLOOKUP($B66,'Vlookup (hide)'!$W$4:$AF$54,8,FALSE),IF($C66="PM10",VLOOKUP($B66,'Vlookup (hide)'!$AH$4:$AQ$54,8,FALSE)))))))</f>
        <v/>
      </c>
      <c r="Q66" s="9"/>
      <c r="R66" s="31" t="str">
        <f>IF($A66="","",IF($C66="","",IF($C66="NOX",VLOOKUP($B66,'Vlookup (hide)'!$A$4:$J$54,9,FALSE),IF($C66="VOC",VLOOKUP($B66,'Vlookup (hide)'!$L$4:$U$54,9,FALSE),IF($C66="SO2",VLOOKUP($B66,'Vlookup (hide)'!$W$4:$AF$54,9,FALSE),IF($C66="PM10",VLOOKUP($B66,'Vlookup (hide)'!$AH$4:$AQ$54,9,FALSE)))))))</f>
        <v/>
      </c>
      <c r="S66" s="9"/>
      <c r="T66" s="31" t="str">
        <f>IF($A66="","",IF($C66="","",IF($C66="NOX",VLOOKUP($B66,'Vlookup (hide)'!$A$4:$J$54,10,FALSE),IF($C66="VOC",VLOOKUP($B66,'Vlookup (hide)'!$L$4:$U$54,10,FALSE),IF($C66="SO2",VLOOKUP($B66,'Vlookup (hide)'!$W$4:$AF$54,10,FALSE),IF($C66="PM10",VLOOKUP($B66,'Vlookup (hide)'!$AH$4:$AQ$54,10,FALSE)))))))</f>
        <v/>
      </c>
      <c r="U66" s="9"/>
      <c r="V66" s="219"/>
      <c r="W66" s="257"/>
    </row>
    <row r="67" spans="1:23" ht="72" customHeight="1" x14ac:dyDescent="0.25">
      <c r="A67" s="91"/>
      <c r="B67" s="31" t="str">
        <f>IF(A67="","",VLOOKUP(A67,Hidden!$U$2:$V$52,2,FALSE))</f>
        <v/>
      </c>
      <c r="C67" s="52"/>
      <c r="D67" s="31" t="str">
        <f>IF($A67="","",IF($C67="","",IF($C67="NOX",VLOOKUP($B67,'Vlookup (hide)'!$A$4:$J$54,2,FALSE),IF($C67="VOC",VLOOKUP($B67,'Vlookup (hide)'!$L$4:$U$54,2,FALSE),IF($C67="SO2",VLOOKUP($B67,'Vlookup (hide)'!$W$4:$AF$54,2,FALSE),IF($C67="PM10",VLOOKUP($B67,'Vlookup (hide)'!$AH$4:$AQ$54,2,FALSE)))))))</f>
        <v/>
      </c>
      <c r="E67" s="9"/>
      <c r="F67" s="31" t="str">
        <f>IF($A67="","",IF($C67="","",IF($C67="NOX",VLOOKUP($B67,'Vlookup (hide)'!$A$4:$J$54,3,FALSE),IF($C67="VOC",VLOOKUP($B67,'Vlookup (hide)'!$L$4:$U$54,3,FALSE),IF($C67="SO2",VLOOKUP($B67,'Vlookup (hide)'!$W$4:$AF$54,3,FALSE),IF($C67="PM10",VLOOKUP($B67,'Vlookup (hide)'!$AH$4:$AQ$54,3,FALSE)))))))</f>
        <v/>
      </c>
      <c r="G67" s="9"/>
      <c r="H67" s="31" t="str">
        <f>IF($A67="","",IF($C67="","",IF($C67="NOX",VLOOKUP($B67,'Vlookup (hide)'!$A$4:$J$54,4,FALSE),IF($C67="VOC",VLOOKUP($B67,'Vlookup (hide)'!$L$4:$U$54,4,FALSE),IF($C67="SO2",VLOOKUP($B67,'Vlookup (hide)'!$W$4:$AF$54,4,FALSE),IF($C67="PM10",VLOOKUP($B67,'Vlookup (hide)'!$AH$4:$AQ$54,4,FALSE)))))))</f>
        <v/>
      </c>
      <c r="I67" s="9"/>
      <c r="J67" s="31" t="str">
        <f>IF($A67="","",IF($C67="","",IF($C67="NOX",VLOOKUP($B67,'Vlookup (hide)'!$A$4:$J$54,5,FALSE),IF($C67="VOC",VLOOKUP($B67,'Vlookup (hide)'!$L$4:$U$54,5,FALSE),IF($C67="SO2",VLOOKUP($B67,'Vlookup (hide)'!$W$4:$AF$54,5,FALSE),IF($C67="PM10",VLOOKUP($B67,'Vlookup (hide)'!$AH$4:$AQ$54,5,FALSE)))))))</f>
        <v/>
      </c>
      <c r="K67" s="9"/>
      <c r="L67" s="31" t="str">
        <f>IF($A67="","",IF($C67="","",IF($C67="NOX",VLOOKUP($B67,'Vlookup (hide)'!$A$4:$J$54,6,FALSE),IF($C67="VOC",VLOOKUP($B67,'Vlookup (hide)'!$L$4:$U$54,6,FALSE),IF($C67="SO2",VLOOKUP($B67,'Vlookup (hide)'!$W$4:$AF$54,6,FALSE),IF($C67="PM10",VLOOKUP($B67,'Vlookup (hide)'!$AH$4:$AQ$54,6,FALSE)))))))</f>
        <v/>
      </c>
      <c r="M67" s="9"/>
      <c r="N67" s="31" t="str">
        <f>IF($A67="","",IF($C67="","",IF($C67="NOX",VLOOKUP($B67,'Vlookup (hide)'!$A$4:$J$54,7,FALSE),IF($C67="VOC",VLOOKUP($B67,'Vlookup (hide)'!$L$4:$U$54,7,FALSE),IF($C67="SO2",VLOOKUP($B67,'Vlookup (hide)'!$W$4:$AF$54,7,FALSE),IF($C67="PM10",VLOOKUP($B67,'Vlookup (hide)'!$AH$4:$AQ$54,7,FALSE)))))))</f>
        <v/>
      </c>
      <c r="O67" s="9"/>
      <c r="P67" s="31" t="str">
        <f>IF($A67="","",IF($C67="","",IF($C67="NOX",VLOOKUP($B67,'Vlookup (hide)'!$A$4:$J$54,8,FALSE),IF($C67="VOC",VLOOKUP($B67,'Vlookup (hide)'!$L$4:$U$54,8,FALSE),IF($C67="SO2",VLOOKUP($B67,'Vlookup (hide)'!$W$4:$AF$54,8,FALSE),IF($C67="PM10",VLOOKUP($B67,'Vlookup (hide)'!$AH$4:$AQ$54,8,FALSE)))))))</f>
        <v/>
      </c>
      <c r="Q67" s="9"/>
      <c r="R67" s="31" t="str">
        <f>IF($A67="","",IF($C67="","",IF($C67="NOX",VLOOKUP($B67,'Vlookup (hide)'!$A$4:$J$54,9,FALSE),IF($C67="VOC",VLOOKUP($B67,'Vlookup (hide)'!$L$4:$U$54,9,FALSE),IF($C67="SO2",VLOOKUP($B67,'Vlookup (hide)'!$W$4:$AF$54,9,FALSE),IF($C67="PM10",VLOOKUP($B67,'Vlookup (hide)'!$AH$4:$AQ$54,9,FALSE)))))))</f>
        <v/>
      </c>
      <c r="S67" s="9"/>
      <c r="T67" s="31" t="str">
        <f>IF($A67="","",IF($C67="","",IF($C67="NOX",VLOOKUP($B67,'Vlookup (hide)'!$A$4:$J$54,10,FALSE),IF($C67="VOC",VLOOKUP($B67,'Vlookup (hide)'!$L$4:$U$54,10,FALSE),IF($C67="SO2",VLOOKUP($B67,'Vlookup (hide)'!$W$4:$AF$54,10,FALSE),IF($C67="PM10",VLOOKUP($B67,'Vlookup (hide)'!$AH$4:$AQ$54,10,FALSE)))))))</f>
        <v/>
      </c>
      <c r="U67" s="9"/>
      <c r="V67" s="219"/>
      <c r="W67" s="258"/>
    </row>
    <row r="68" spans="1:23" ht="72" customHeight="1" x14ac:dyDescent="0.25">
      <c r="A68" s="91"/>
      <c r="B68" s="31" t="str">
        <f>IF(A68="","",VLOOKUP(A68,Hidden!$U$2:$V$52,2,FALSE))</f>
        <v/>
      </c>
      <c r="C68" s="52"/>
      <c r="D68" s="31" t="str">
        <f>IF($A68="","",IF($C68="","",IF($C68="NOX",VLOOKUP($B68,'Vlookup (hide)'!$A$4:$J$54,2,FALSE),IF($C68="VOC",VLOOKUP($B68,'Vlookup (hide)'!$L$4:$U$54,2,FALSE),IF($C68="SO2",VLOOKUP($B68,'Vlookup (hide)'!$W$4:$AF$54,2,FALSE),IF($C68="PM10",VLOOKUP($B68,'Vlookup (hide)'!$AH$4:$AQ$54,2,FALSE)))))))</f>
        <v/>
      </c>
      <c r="E68" s="9"/>
      <c r="F68" s="31" t="str">
        <f>IF($A68="","",IF($C68="","",IF($C68="NOX",VLOOKUP($B68,'Vlookup (hide)'!$A$4:$J$54,3,FALSE),IF($C68="VOC",VLOOKUP($B68,'Vlookup (hide)'!$L$4:$U$54,3,FALSE),IF($C68="SO2",VLOOKUP($B68,'Vlookup (hide)'!$W$4:$AF$54,3,FALSE),IF($C68="PM10",VLOOKUP($B68,'Vlookup (hide)'!$AH$4:$AQ$54,3,FALSE)))))))</f>
        <v/>
      </c>
      <c r="G68" s="9"/>
      <c r="H68" s="31" t="str">
        <f>IF($A68="","",IF($C68="","",IF($C68="NOX",VLOOKUP($B68,'Vlookup (hide)'!$A$4:$J$54,4,FALSE),IF($C68="VOC",VLOOKUP($B68,'Vlookup (hide)'!$L$4:$U$54,4,FALSE),IF($C68="SO2",VLOOKUP($B68,'Vlookup (hide)'!$W$4:$AF$54,4,FALSE),IF($C68="PM10",VLOOKUP($B68,'Vlookup (hide)'!$AH$4:$AQ$54,4,FALSE)))))))</f>
        <v/>
      </c>
      <c r="I68" s="9"/>
      <c r="J68" s="31" t="str">
        <f>IF($A68="","",IF($C68="","",IF($C68="NOX",VLOOKUP($B68,'Vlookup (hide)'!$A$4:$J$54,5,FALSE),IF($C68="VOC",VLOOKUP($B68,'Vlookup (hide)'!$L$4:$U$54,5,FALSE),IF($C68="SO2",VLOOKUP($B68,'Vlookup (hide)'!$W$4:$AF$54,5,FALSE),IF($C68="PM10",VLOOKUP($B68,'Vlookup (hide)'!$AH$4:$AQ$54,5,FALSE)))))))</f>
        <v/>
      </c>
      <c r="K68" s="9"/>
      <c r="L68" s="31" t="str">
        <f>IF($A68="","",IF($C68="","",IF($C68="NOX",VLOOKUP($B68,'Vlookup (hide)'!$A$4:$J$54,6,FALSE),IF($C68="VOC",VLOOKUP($B68,'Vlookup (hide)'!$L$4:$U$54,6,FALSE),IF($C68="SO2",VLOOKUP($B68,'Vlookup (hide)'!$W$4:$AF$54,6,FALSE),IF($C68="PM10",VLOOKUP($B68,'Vlookup (hide)'!$AH$4:$AQ$54,6,FALSE)))))))</f>
        <v/>
      </c>
      <c r="M68" s="9"/>
      <c r="N68" s="31" t="str">
        <f>IF($A68="","",IF($C68="","",IF($C68="NOX",VLOOKUP($B68,'Vlookup (hide)'!$A$4:$J$54,7,FALSE),IF($C68="VOC",VLOOKUP($B68,'Vlookup (hide)'!$L$4:$U$54,7,FALSE),IF($C68="SO2",VLOOKUP($B68,'Vlookup (hide)'!$W$4:$AF$54,7,FALSE),IF($C68="PM10",VLOOKUP($B68,'Vlookup (hide)'!$AH$4:$AQ$54,7,FALSE)))))))</f>
        <v/>
      </c>
      <c r="O68" s="9"/>
      <c r="P68" s="31" t="str">
        <f>IF($A68="","",IF($C68="","",IF($C68="NOX",VLOOKUP($B68,'Vlookup (hide)'!$A$4:$J$54,8,FALSE),IF($C68="VOC",VLOOKUP($B68,'Vlookup (hide)'!$L$4:$U$54,8,FALSE),IF($C68="SO2",VLOOKUP($B68,'Vlookup (hide)'!$W$4:$AF$54,8,FALSE),IF($C68="PM10",VLOOKUP($B68,'Vlookup (hide)'!$AH$4:$AQ$54,8,FALSE)))))))</f>
        <v/>
      </c>
      <c r="Q68" s="9"/>
      <c r="R68" s="31" t="str">
        <f>IF($A68="","",IF($C68="","",IF($C68="NOX",VLOOKUP($B68,'Vlookup (hide)'!$A$4:$J$54,9,FALSE),IF($C68="VOC",VLOOKUP($B68,'Vlookup (hide)'!$L$4:$U$54,9,FALSE),IF($C68="SO2",VLOOKUP($B68,'Vlookup (hide)'!$W$4:$AF$54,9,FALSE),IF($C68="PM10",VLOOKUP($B68,'Vlookup (hide)'!$AH$4:$AQ$54,9,FALSE)))))))</f>
        <v/>
      </c>
      <c r="S68" s="9"/>
      <c r="T68" s="31" t="str">
        <f>IF($A68="","",IF($C68="","",IF($C68="NOX",VLOOKUP($B68,'Vlookup (hide)'!$A$4:$J$54,10,FALSE),IF($C68="VOC",VLOOKUP($B68,'Vlookup (hide)'!$L$4:$U$54,10,FALSE),IF($C68="SO2",VLOOKUP($B68,'Vlookup (hide)'!$W$4:$AF$54,10,FALSE),IF($C68="PM10",VLOOKUP($B68,'Vlookup (hide)'!$AH$4:$AQ$54,10,FALSE)))))))</f>
        <v/>
      </c>
      <c r="U68" s="9"/>
      <c r="V68" s="219"/>
      <c r="W68" s="258"/>
    </row>
    <row r="69" spans="1:23" ht="72" customHeight="1" x14ac:dyDescent="0.25">
      <c r="A69" s="91"/>
      <c r="B69" s="31" t="str">
        <f>IF(A69="","",VLOOKUP(A69,Hidden!$U$2:$V$52,2,FALSE))</f>
        <v/>
      </c>
      <c r="C69" s="52"/>
      <c r="D69" s="31" t="str">
        <f>IF($A69="","",IF($C69="","",IF($C69="NOX",VLOOKUP($B69,'Vlookup (hide)'!$A$4:$J$54,2,FALSE),IF($C69="VOC",VLOOKUP($B69,'Vlookup (hide)'!$L$4:$U$54,2,FALSE),IF($C69="SO2",VLOOKUP($B69,'Vlookup (hide)'!$W$4:$AF$54,2,FALSE),IF($C69="PM10",VLOOKUP($B69,'Vlookup (hide)'!$AH$4:$AQ$54,2,FALSE)))))))</f>
        <v/>
      </c>
      <c r="E69" s="9"/>
      <c r="F69" s="31" t="str">
        <f>IF($A69="","",IF($C69="","",IF($C69="NOX",VLOOKUP($B69,'Vlookup (hide)'!$A$4:$J$54,3,FALSE),IF($C69="VOC",VLOOKUP($B69,'Vlookup (hide)'!$L$4:$U$54,3,FALSE),IF($C69="SO2",VLOOKUP($B69,'Vlookup (hide)'!$W$4:$AF$54,3,FALSE),IF($C69="PM10",VLOOKUP($B69,'Vlookup (hide)'!$AH$4:$AQ$54,3,FALSE)))))))</f>
        <v/>
      </c>
      <c r="G69" s="9"/>
      <c r="H69" s="31" t="str">
        <f>IF($A69="","",IF($C69="","",IF($C69="NOX",VLOOKUP($B69,'Vlookup (hide)'!$A$4:$J$54,4,FALSE),IF($C69="VOC",VLOOKUP($B69,'Vlookup (hide)'!$L$4:$U$54,4,FALSE),IF($C69="SO2",VLOOKUP($B69,'Vlookup (hide)'!$W$4:$AF$54,4,FALSE),IF($C69="PM10",VLOOKUP($B69,'Vlookup (hide)'!$AH$4:$AQ$54,4,FALSE)))))))</f>
        <v/>
      </c>
      <c r="I69" s="9"/>
      <c r="J69" s="31" t="str">
        <f>IF($A69="","",IF($C69="","",IF($C69="NOX",VLOOKUP($B69,'Vlookup (hide)'!$A$4:$J$54,5,FALSE),IF($C69="VOC",VLOOKUP($B69,'Vlookup (hide)'!$L$4:$U$54,5,FALSE),IF($C69="SO2",VLOOKUP($B69,'Vlookup (hide)'!$W$4:$AF$54,5,FALSE),IF($C69="PM10",VLOOKUP($B69,'Vlookup (hide)'!$AH$4:$AQ$54,5,FALSE)))))))</f>
        <v/>
      </c>
      <c r="K69" s="9"/>
      <c r="L69" s="31" t="str">
        <f>IF($A69="","",IF($C69="","",IF($C69="NOX",VLOOKUP($B69,'Vlookup (hide)'!$A$4:$J$54,6,FALSE),IF($C69="VOC",VLOOKUP($B69,'Vlookup (hide)'!$L$4:$U$54,6,FALSE),IF($C69="SO2",VLOOKUP($B69,'Vlookup (hide)'!$W$4:$AF$54,6,FALSE),IF($C69="PM10",VLOOKUP($B69,'Vlookup (hide)'!$AH$4:$AQ$54,6,FALSE)))))))</f>
        <v/>
      </c>
      <c r="M69" s="9"/>
      <c r="N69" s="31" t="str">
        <f>IF($A69="","",IF($C69="","",IF($C69="NOX",VLOOKUP($B69,'Vlookup (hide)'!$A$4:$J$54,7,FALSE),IF($C69="VOC",VLOOKUP($B69,'Vlookup (hide)'!$L$4:$U$54,7,FALSE),IF($C69="SO2",VLOOKUP($B69,'Vlookup (hide)'!$W$4:$AF$54,7,FALSE),IF($C69="PM10",VLOOKUP($B69,'Vlookup (hide)'!$AH$4:$AQ$54,7,FALSE)))))))</f>
        <v/>
      </c>
      <c r="O69" s="9"/>
      <c r="P69" s="31" t="str">
        <f>IF($A69="","",IF($C69="","",IF($C69="NOX",VLOOKUP($B69,'Vlookup (hide)'!$A$4:$J$54,8,FALSE),IF($C69="VOC",VLOOKUP($B69,'Vlookup (hide)'!$L$4:$U$54,8,FALSE),IF($C69="SO2",VLOOKUP($B69,'Vlookup (hide)'!$W$4:$AF$54,8,FALSE),IF($C69="PM10",VLOOKUP($B69,'Vlookup (hide)'!$AH$4:$AQ$54,8,FALSE)))))))</f>
        <v/>
      </c>
      <c r="Q69" s="9"/>
      <c r="R69" s="31" t="str">
        <f>IF($A69="","",IF($C69="","",IF($C69="NOX",VLOOKUP($B69,'Vlookup (hide)'!$A$4:$J$54,9,FALSE),IF($C69="VOC",VLOOKUP($B69,'Vlookup (hide)'!$L$4:$U$54,9,FALSE),IF($C69="SO2",VLOOKUP($B69,'Vlookup (hide)'!$W$4:$AF$54,9,FALSE),IF($C69="PM10",VLOOKUP($B69,'Vlookup (hide)'!$AH$4:$AQ$54,9,FALSE)))))))</f>
        <v/>
      </c>
      <c r="S69" s="9"/>
      <c r="T69" s="31" t="str">
        <f>IF($A69="","",IF($C69="","",IF($C69="NOX",VLOOKUP($B69,'Vlookup (hide)'!$A$4:$J$54,10,FALSE),IF($C69="VOC",VLOOKUP($B69,'Vlookup (hide)'!$L$4:$U$54,10,FALSE),IF($C69="SO2",VLOOKUP($B69,'Vlookup (hide)'!$W$4:$AF$54,10,FALSE),IF($C69="PM10",VLOOKUP($B69,'Vlookup (hide)'!$AH$4:$AQ$54,10,FALSE)))))))</f>
        <v/>
      </c>
      <c r="U69" s="9"/>
      <c r="V69" s="219"/>
      <c r="W69" s="258"/>
    </row>
    <row r="70" spans="1:23" ht="72" customHeight="1" x14ac:dyDescent="0.25">
      <c r="A70" s="91"/>
      <c r="B70" s="31" t="str">
        <f>IF(A70="","",VLOOKUP(A70,Hidden!$U$2:$V$52,2,FALSE))</f>
        <v/>
      </c>
      <c r="C70" s="52"/>
      <c r="D70" s="31" t="str">
        <f>IF($A70="","",IF($C70="","",IF($C70="NOX",VLOOKUP($B70,'Vlookup (hide)'!$A$4:$J$54,2,FALSE),IF($C70="VOC",VLOOKUP($B70,'Vlookup (hide)'!$L$4:$U$54,2,FALSE),IF($C70="SO2",VLOOKUP($B70,'Vlookup (hide)'!$W$4:$AF$54,2,FALSE),IF($C70="PM10",VLOOKUP($B70,'Vlookup (hide)'!$AH$4:$AQ$54,2,FALSE)))))))</f>
        <v/>
      </c>
      <c r="E70" s="9"/>
      <c r="F70" s="31" t="str">
        <f>IF($A70="","",IF($C70="","",IF($C70="NOX",VLOOKUP($B70,'Vlookup (hide)'!$A$4:$J$54,3,FALSE),IF($C70="VOC",VLOOKUP($B70,'Vlookup (hide)'!$L$4:$U$54,3,FALSE),IF($C70="SO2",VLOOKUP($B70,'Vlookup (hide)'!$W$4:$AF$54,3,FALSE),IF($C70="PM10",VLOOKUP($B70,'Vlookup (hide)'!$AH$4:$AQ$54,3,FALSE)))))))</f>
        <v/>
      </c>
      <c r="G70" s="9"/>
      <c r="H70" s="31" t="str">
        <f>IF($A70="","",IF($C70="","",IF($C70="NOX",VLOOKUP($B70,'Vlookup (hide)'!$A$4:$J$54,4,FALSE),IF($C70="VOC",VLOOKUP($B70,'Vlookup (hide)'!$L$4:$U$54,4,FALSE),IF($C70="SO2",VLOOKUP($B70,'Vlookup (hide)'!$W$4:$AF$54,4,FALSE),IF($C70="PM10",VLOOKUP($B70,'Vlookup (hide)'!$AH$4:$AQ$54,4,FALSE)))))))</f>
        <v/>
      </c>
      <c r="I70" s="9"/>
      <c r="J70" s="31" t="str">
        <f>IF($A70="","",IF($C70="","",IF($C70="NOX",VLOOKUP($B70,'Vlookup (hide)'!$A$4:$J$54,5,FALSE),IF($C70="VOC",VLOOKUP($B70,'Vlookup (hide)'!$L$4:$U$54,5,FALSE),IF($C70="SO2",VLOOKUP($B70,'Vlookup (hide)'!$W$4:$AF$54,5,FALSE),IF($C70="PM10",VLOOKUP($B70,'Vlookup (hide)'!$AH$4:$AQ$54,5,FALSE)))))))</f>
        <v/>
      </c>
      <c r="K70" s="9"/>
      <c r="L70" s="31" t="str">
        <f>IF($A70="","",IF($C70="","",IF($C70="NOX",VLOOKUP($B70,'Vlookup (hide)'!$A$4:$J$54,6,FALSE),IF($C70="VOC",VLOOKUP($B70,'Vlookup (hide)'!$L$4:$U$54,6,FALSE),IF($C70="SO2",VLOOKUP($B70,'Vlookup (hide)'!$W$4:$AF$54,6,FALSE),IF($C70="PM10",VLOOKUP($B70,'Vlookup (hide)'!$AH$4:$AQ$54,6,FALSE)))))))</f>
        <v/>
      </c>
      <c r="M70" s="9"/>
      <c r="N70" s="31" t="str">
        <f>IF($A70="","",IF($C70="","",IF($C70="NOX",VLOOKUP($B70,'Vlookup (hide)'!$A$4:$J$54,7,FALSE),IF($C70="VOC",VLOOKUP($B70,'Vlookup (hide)'!$L$4:$U$54,7,FALSE),IF($C70="SO2",VLOOKUP($B70,'Vlookup (hide)'!$W$4:$AF$54,7,FALSE),IF($C70="PM10",VLOOKUP($B70,'Vlookup (hide)'!$AH$4:$AQ$54,7,FALSE)))))))</f>
        <v/>
      </c>
      <c r="O70" s="9"/>
      <c r="P70" s="31" t="str">
        <f>IF($A70="","",IF($C70="","",IF($C70="NOX",VLOOKUP($B70,'Vlookup (hide)'!$A$4:$J$54,8,FALSE),IF($C70="VOC",VLOOKUP($B70,'Vlookup (hide)'!$L$4:$U$54,8,FALSE),IF($C70="SO2",VLOOKUP($B70,'Vlookup (hide)'!$W$4:$AF$54,8,FALSE),IF($C70="PM10",VLOOKUP($B70,'Vlookup (hide)'!$AH$4:$AQ$54,8,FALSE)))))))</f>
        <v/>
      </c>
      <c r="Q70" s="9"/>
      <c r="R70" s="31" t="str">
        <f>IF($A70="","",IF($C70="","",IF($C70="NOX",VLOOKUP($B70,'Vlookup (hide)'!$A$4:$J$54,9,FALSE),IF($C70="VOC",VLOOKUP($B70,'Vlookup (hide)'!$L$4:$U$54,9,FALSE),IF($C70="SO2",VLOOKUP($B70,'Vlookup (hide)'!$W$4:$AF$54,9,FALSE),IF($C70="PM10",VLOOKUP($B70,'Vlookup (hide)'!$AH$4:$AQ$54,9,FALSE)))))))</f>
        <v/>
      </c>
      <c r="S70" s="9"/>
      <c r="T70" s="31" t="str">
        <f>IF($A70="","",IF($C70="","",IF($C70="NOX",VLOOKUP($B70,'Vlookup (hide)'!$A$4:$J$54,10,FALSE),IF($C70="VOC",VLOOKUP($B70,'Vlookup (hide)'!$L$4:$U$54,10,FALSE),IF($C70="SO2",VLOOKUP($B70,'Vlookup (hide)'!$W$4:$AF$54,10,FALSE),IF($C70="PM10",VLOOKUP($B70,'Vlookup (hide)'!$AH$4:$AQ$54,10,FALSE)))))))</f>
        <v/>
      </c>
      <c r="U70" s="9"/>
      <c r="V70" s="219"/>
      <c r="W70" s="258"/>
    </row>
    <row r="71" spans="1:23" ht="72" customHeight="1" x14ac:dyDescent="0.25">
      <c r="A71" s="91"/>
      <c r="B71" s="31" t="str">
        <f>IF(A71="","",VLOOKUP(A71,Hidden!$U$2:$V$52,2,FALSE))</f>
        <v/>
      </c>
      <c r="C71" s="52"/>
      <c r="D71" s="31" t="str">
        <f>IF($A71="","",IF($C71="","",IF($C71="NOX",VLOOKUP($B71,'Vlookup (hide)'!$A$4:$J$54,2,FALSE),IF($C71="VOC",VLOOKUP($B71,'Vlookup (hide)'!$L$4:$U$54,2,FALSE),IF($C71="SO2",VLOOKUP($B71,'Vlookup (hide)'!$W$4:$AF$54,2,FALSE),IF($C71="PM10",VLOOKUP($B71,'Vlookup (hide)'!$AH$4:$AQ$54,2,FALSE)))))))</f>
        <v/>
      </c>
      <c r="E71" s="9"/>
      <c r="F71" s="31" t="str">
        <f>IF($A71="","",IF($C71="","",IF($C71="NOX",VLOOKUP($B71,'Vlookup (hide)'!$A$4:$J$54,3,FALSE),IF($C71="VOC",VLOOKUP($B71,'Vlookup (hide)'!$L$4:$U$54,3,FALSE),IF($C71="SO2",VLOOKUP($B71,'Vlookup (hide)'!$W$4:$AF$54,3,FALSE),IF($C71="PM10",VLOOKUP($B71,'Vlookup (hide)'!$AH$4:$AQ$54,3,FALSE)))))))</f>
        <v/>
      </c>
      <c r="G71" s="9"/>
      <c r="H71" s="31" t="str">
        <f>IF($A71="","",IF($C71="","",IF($C71="NOX",VLOOKUP($B71,'Vlookup (hide)'!$A$4:$J$54,4,FALSE),IF($C71="VOC",VLOOKUP($B71,'Vlookup (hide)'!$L$4:$U$54,4,FALSE),IF($C71="SO2",VLOOKUP($B71,'Vlookup (hide)'!$W$4:$AF$54,4,FALSE),IF($C71="PM10",VLOOKUP($B71,'Vlookup (hide)'!$AH$4:$AQ$54,4,FALSE)))))))</f>
        <v/>
      </c>
      <c r="I71" s="9"/>
      <c r="J71" s="31" t="str">
        <f>IF($A71="","",IF($C71="","",IF($C71="NOX",VLOOKUP($B71,'Vlookup (hide)'!$A$4:$J$54,5,FALSE),IF($C71="VOC",VLOOKUP($B71,'Vlookup (hide)'!$L$4:$U$54,5,FALSE),IF($C71="SO2",VLOOKUP($B71,'Vlookup (hide)'!$W$4:$AF$54,5,FALSE),IF($C71="PM10",VLOOKUP($B71,'Vlookup (hide)'!$AH$4:$AQ$54,5,FALSE)))))))</f>
        <v/>
      </c>
      <c r="K71" s="9"/>
      <c r="L71" s="31" t="str">
        <f>IF($A71="","",IF($C71="","",IF($C71="NOX",VLOOKUP($B71,'Vlookup (hide)'!$A$4:$J$54,6,FALSE),IF($C71="VOC",VLOOKUP($B71,'Vlookup (hide)'!$L$4:$U$54,6,FALSE),IF($C71="SO2",VLOOKUP($B71,'Vlookup (hide)'!$W$4:$AF$54,6,FALSE),IF($C71="PM10",VLOOKUP($B71,'Vlookup (hide)'!$AH$4:$AQ$54,6,FALSE)))))))</f>
        <v/>
      </c>
      <c r="M71" s="9"/>
      <c r="N71" s="31" t="str">
        <f>IF($A71="","",IF($C71="","",IF($C71="NOX",VLOOKUP($B71,'Vlookup (hide)'!$A$4:$J$54,7,FALSE),IF($C71="VOC",VLOOKUP($B71,'Vlookup (hide)'!$L$4:$U$54,7,FALSE),IF($C71="SO2",VLOOKUP($B71,'Vlookup (hide)'!$W$4:$AF$54,7,FALSE),IF($C71="PM10",VLOOKUP($B71,'Vlookup (hide)'!$AH$4:$AQ$54,7,FALSE)))))))</f>
        <v/>
      </c>
      <c r="O71" s="9"/>
      <c r="P71" s="31" t="str">
        <f>IF($A71="","",IF($C71="","",IF($C71="NOX",VLOOKUP($B71,'Vlookup (hide)'!$A$4:$J$54,8,FALSE),IF($C71="VOC",VLOOKUP($B71,'Vlookup (hide)'!$L$4:$U$54,8,FALSE),IF($C71="SO2",VLOOKUP($B71,'Vlookup (hide)'!$W$4:$AF$54,8,FALSE),IF($C71="PM10",VLOOKUP($B71,'Vlookup (hide)'!$AH$4:$AQ$54,8,FALSE)))))))</f>
        <v/>
      </c>
      <c r="Q71" s="9"/>
      <c r="R71" s="31" t="str">
        <f>IF($A71="","",IF($C71="","",IF($C71="NOX",VLOOKUP($B71,'Vlookup (hide)'!$A$4:$J$54,9,FALSE),IF($C71="VOC",VLOOKUP($B71,'Vlookup (hide)'!$L$4:$U$54,9,FALSE),IF($C71="SO2",VLOOKUP($B71,'Vlookup (hide)'!$W$4:$AF$54,9,FALSE),IF($C71="PM10",VLOOKUP($B71,'Vlookup (hide)'!$AH$4:$AQ$54,9,FALSE)))))))</f>
        <v/>
      </c>
      <c r="S71" s="9"/>
      <c r="T71" s="31" t="str">
        <f>IF($A71="","",IF($C71="","",IF($C71="NOX",VLOOKUP($B71,'Vlookup (hide)'!$A$4:$J$54,10,FALSE),IF($C71="VOC",VLOOKUP($B71,'Vlookup (hide)'!$L$4:$U$54,10,FALSE),IF($C71="SO2",VLOOKUP($B71,'Vlookup (hide)'!$W$4:$AF$54,10,FALSE),IF($C71="PM10",VLOOKUP($B71,'Vlookup (hide)'!$AH$4:$AQ$54,10,FALSE)))))))</f>
        <v/>
      </c>
      <c r="U71" s="9"/>
      <c r="V71" s="219"/>
      <c r="W71" s="258"/>
    </row>
    <row r="72" spans="1:23" ht="72" customHeight="1" x14ac:dyDescent="0.25">
      <c r="A72" s="91"/>
      <c r="B72" s="31" t="str">
        <f>IF(A72="","",VLOOKUP(A72,Hidden!$U$2:$V$52,2,FALSE))</f>
        <v/>
      </c>
      <c r="C72" s="52"/>
      <c r="D72" s="31" t="str">
        <f>IF($A72="","",IF($C72="","",IF($C72="NOX",VLOOKUP($B72,'Vlookup (hide)'!$A$4:$J$54,2,FALSE),IF($C72="VOC",VLOOKUP($B72,'Vlookup (hide)'!$L$4:$U$54,2,FALSE),IF($C72="SO2",VLOOKUP($B72,'Vlookup (hide)'!$W$4:$AF$54,2,FALSE),IF($C72="PM10",VLOOKUP($B72,'Vlookup (hide)'!$AH$4:$AQ$54,2,FALSE)))))))</f>
        <v/>
      </c>
      <c r="E72" s="9"/>
      <c r="F72" s="31" t="str">
        <f>IF($A72="","",IF($C72="","",IF($C72="NOX",VLOOKUP($B72,'Vlookup (hide)'!$A$4:$J$54,3,FALSE),IF($C72="VOC",VLOOKUP($B72,'Vlookup (hide)'!$L$4:$U$54,3,FALSE),IF($C72="SO2",VLOOKUP($B72,'Vlookup (hide)'!$W$4:$AF$54,3,FALSE),IF($C72="PM10",VLOOKUP($B72,'Vlookup (hide)'!$AH$4:$AQ$54,3,FALSE)))))))</f>
        <v/>
      </c>
      <c r="G72" s="9"/>
      <c r="H72" s="31" t="str">
        <f>IF($A72="","",IF($C72="","",IF($C72="NOX",VLOOKUP($B72,'Vlookup (hide)'!$A$4:$J$54,4,FALSE),IF($C72="VOC",VLOOKUP($B72,'Vlookup (hide)'!$L$4:$U$54,4,FALSE),IF($C72="SO2",VLOOKUP($B72,'Vlookup (hide)'!$W$4:$AF$54,4,FALSE),IF($C72="PM10",VLOOKUP($B72,'Vlookup (hide)'!$AH$4:$AQ$54,4,FALSE)))))))</f>
        <v/>
      </c>
      <c r="I72" s="9"/>
      <c r="J72" s="31" t="str">
        <f>IF($A72="","",IF($C72="","",IF($C72="NOX",VLOOKUP($B72,'Vlookup (hide)'!$A$4:$J$54,5,FALSE),IF($C72="VOC",VLOOKUP($B72,'Vlookup (hide)'!$L$4:$U$54,5,FALSE),IF($C72="SO2",VLOOKUP($B72,'Vlookup (hide)'!$W$4:$AF$54,5,FALSE),IF($C72="PM10",VLOOKUP($B72,'Vlookup (hide)'!$AH$4:$AQ$54,5,FALSE)))))))</f>
        <v/>
      </c>
      <c r="K72" s="9"/>
      <c r="L72" s="31" t="str">
        <f>IF($A72="","",IF($C72="","",IF($C72="NOX",VLOOKUP($B72,'Vlookup (hide)'!$A$4:$J$54,6,FALSE),IF($C72="VOC",VLOOKUP($B72,'Vlookup (hide)'!$L$4:$U$54,6,FALSE),IF($C72="SO2",VLOOKUP($B72,'Vlookup (hide)'!$W$4:$AF$54,6,FALSE),IF($C72="PM10",VLOOKUP($B72,'Vlookup (hide)'!$AH$4:$AQ$54,6,FALSE)))))))</f>
        <v/>
      </c>
      <c r="M72" s="9"/>
      <c r="N72" s="31" t="str">
        <f>IF($A72="","",IF($C72="","",IF($C72="NOX",VLOOKUP($B72,'Vlookup (hide)'!$A$4:$J$54,7,FALSE),IF($C72="VOC",VLOOKUP($B72,'Vlookup (hide)'!$L$4:$U$54,7,FALSE),IF($C72="SO2",VLOOKUP($B72,'Vlookup (hide)'!$W$4:$AF$54,7,FALSE),IF($C72="PM10",VLOOKUP($B72,'Vlookup (hide)'!$AH$4:$AQ$54,7,FALSE)))))))</f>
        <v/>
      </c>
      <c r="O72" s="9"/>
      <c r="P72" s="31" t="str">
        <f>IF($A72="","",IF($C72="","",IF($C72="NOX",VLOOKUP($B72,'Vlookup (hide)'!$A$4:$J$54,8,FALSE),IF($C72="VOC",VLOOKUP($B72,'Vlookup (hide)'!$L$4:$U$54,8,FALSE),IF($C72="SO2",VLOOKUP($B72,'Vlookup (hide)'!$W$4:$AF$54,8,FALSE),IF($C72="PM10",VLOOKUP($B72,'Vlookup (hide)'!$AH$4:$AQ$54,8,FALSE)))))))</f>
        <v/>
      </c>
      <c r="Q72" s="9"/>
      <c r="R72" s="31" t="str">
        <f>IF($A72="","",IF($C72="","",IF($C72="NOX",VLOOKUP($B72,'Vlookup (hide)'!$A$4:$J$54,9,FALSE),IF($C72="VOC",VLOOKUP($B72,'Vlookup (hide)'!$L$4:$U$54,9,FALSE),IF($C72="SO2",VLOOKUP($B72,'Vlookup (hide)'!$W$4:$AF$54,9,FALSE),IF($C72="PM10",VLOOKUP($B72,'Vlookup (hide)'!$AH$4:$AQ$54,9,FALSE)))))))</f>
        <v/>
      </c>
      <c r="S72" s="9"/>
      <c r="T72" s="31" t="str">
        <f>IF($A72="","",IF($C72="","",IF($C72="NOX",VLOOKUP($B72,'Vlookup (hide)'!$A$4:$J$54,10,FALSE),IF($C72="VOC",VLOOKUP($B72,'Vlookup (hide)'!$L$4:$U$54,10,FALSE),IF($C72="SO2",VLOOKUP($B72,'Vlookup (hide)'!$W$4:$AF$54,10,FALSE),IF($C72="PM10",VLOOKUP($B72,'Vlookup (hide)'!$AH$4:$AQ$54,10,FALSE)))))))</f>
        <v/>
      </c>
      <c r="U72" s="9"/>
      <c r="V72" s="219"/>
      <c r="W72" s="258"/>
    </row>
    <row r="73" spans="1:23" ht="72" customHeight="1" x14ac:dyDescent="0.25">
      <c r="A73" s="91"/>
      <c r="B73" s="31" t="str">
        <f>IF(A73="","",VLOOKUP(A73,Hidden!$U$2:$V$52,2,FALSE))</f>
        <v/>
      </c>
      <c r="C73" s="52"/>
      <c r="D73" s="31" t="str">
        <f>IF($A73="","",IF($C73="","",IF($C73="NOX",VLOOKUP($B73,'Vlookup (hide)'!$A$4:$J$54,2,FALSE),IF($C73="VOC",VLOOKUP($B73,'Vlookup (hide)'!$L$4:$U$54,2,FALSE),IF($C73="SO2",VLOOKUP($B73,'Vlookup (hide)'!$W$4:$AF$54,2,FALSE),IF($C73="PM10",VLOOKUP($B73,'Vlookup (hide)'!$AH$4:$AQ$54,2,FALSE)))))))</f>
        <v/>
      </c>
      <c r="E73" s="9"/>
      <c r="F73" s="31" t="str">
        <f>IF($A73="","",IF($C73="","",IF($C73="NOX",VLOOKUP($B73,'Vlookup (hide)'!$A$4:$J$54,3,FALSE),IF($C73="VOC",VLOOKUP($B73,'Vlookup (hide)'!$L$4:$U$54,3,FALSE),IF($C73="SO2",VLOOKUP($B73,'Vlookup (hide)'!$W$4:$AF$54,3,FALSE),IF($C73="PM10",VLOOKUP($B73,'Vlookup (hide)'!$AH$4:$AQ$54,3,FALSE)))))))</f>
        <v/>
      </c>
      <c r="G73" s="9"/>
      <c r="H73" s="31" t="str">
        <f>IF($A73="","",IF($C73="","",IF($C73="NOX",VLOOKUP($B73,'Vlookup (hide)'!$A$4:$J$54,4,FALSE),IF($C73="VOC",VLOOKUP($B73,'Vlookup (hide)'!$L$4:$U$54,4,FALSE),IF($C73="SO2",VLOOKUP($B73,'Vlookup (hide)'!$W$4:$AF$54,4,FALSE),IF($C73="PM10",VLOOKUP($B73,'Vlookup (hide)'!$AH$4:$AQ$54,4,FALSE)))))))</f>
        <v/>
      </c>
      <c r="I73" s="9"/>
      <c r="J73" s="31" t="str">
        <f>IF($A73="","",IF($C73="","",IF($C73="NOX",VLOOKUP($B73,'Vlookup (hide)'!$A$4:$J$54,5,FALSE),IF($C73="VOC",VLOOKUP($B73,'Vlookup (hide)'!$L$4:$U$54,5,FALSE),IF($C73="SO2",VLOOKUP($B73,'Vlookup (hide)'!$W$4:$AF$54,5,FALSE),IF($C73="PM10",VLOOKUP($B73,'Vlookup (hide)'!$AH$4:$AQ$54,5,FALSE)))))))</f>
        <v/>
      </c>
      <c r="K73" s="9"/>
      <c r="L73" s="31" t="str">
        <f>IF($A73="","",IF($C73="","",IF($C73="NOX",VLOOKUP($B73,'Vlookup (hide)'!$A$4:$J$54,6,FALSE),IF($C73="VOC",VLOOKUP($B73,'Vlookup (hide)'!$L$4:$U$54,6,FALSE),IF($C73="SO2",VLOOKUP($B73,'Vlookup (hide)'!$W$4:$AF$54,6,FALSE),IF($C73="PM10",VLOOKUP($B73,'Vlookup (hide)'!$AH$4:$AQ$54,6,FALSE)))))))</f>
        <v/>
      </c>
      <c r="M73" s="9"/>
      <c r="N73" s="31" t="str">
        <f>IF($A73="","",IF($C73="","",IF($C73="NOX",VLOOKUP($B73,'Vlookup (hide)'!$A$4:$J$54,7,FALSE),IF($C73="VOC",VLOOKUP($B73,'Vlookup (hide)'!$L$4:$U$54,7,FALSE),IF($C73="SO2",VLOOKUP($B73,'Vlookup (hide)'!$W$4:$AF$54,7,FALSE),IF($C73="PM10",VLOOKUP($B73,'Vlookup (hide)'!$AH$4:$AQ$54,7,FALSE)))))))</f>
        <v/>
      </c>
      <c r="O73" s="9"/>
      <c r="P73" s="31" t="str">
        <f>IF($A73="","",IF($C73="","",IF($C73="NOX",VLOOKUP($B73,'Vlookup (hide)'!$A$4:$J$54,8,FALSE),IF($C73="VOC",VLOOKUP($B73,'Vlookup (hide)'!$L$4:$U$54,8,FALSE),IF($C73="SO2",VLOOKUP($B73,'Vlookup (hide)'!$W$4:$AF$54,8,FALSE),IF($C73="PM10",VLOOKUP($B73,'Vlookup (hide)'!$AH$4:$AQ$54,8,FALSE)))))))</f>
        <v/>
      </c>
      <c r="Q73" s="9"/>
      <c r="R73" s="31" t="str">
        <f>IF($A73="","",IF($C73="","",IF($C73="NOX",VLOOKUP($B73,'Vlookup (hide)'!$A$4:$J$54,9,FALSE),IF($C73="VOC",VLOOKUP($B73,'Vlookup (hide)'!$L$4:$U$54,9,FALSE),IF($C73="SO2",VLOOKUP($B73,'Vlookup (hide)'!$W$4:$AF$54,9,FALSE),IF($C73="PM10",VLOOKUP($B73,'Vlookup (hide)'!$AH$4:$AQ$54,9,FALSE)))))))</f>
        <v/>
      </c>
      <c r="S73" s="9"/>
      <c r="T73" s="31" t="str">
        <f>IF($A73="","",IF($C73="","",IF($C73="NOX",VLOOKUP($B73,'Vlookup (hide)'!$A$4:$J$54,10,FALSE),IF($C73="VOC",VLOOKUP($B73,'Vlookup (hide)'!$L$4:$U$54,10,FALSE),IF($C73="SO2",VLOOKUP($B73,'Vlookup (hide)'!$W$4:$AF$54,10,FALSE),IF($C73="PM10",VLOOKUP($B73,'Vlookup (hide)'!$AH$4:$AQ$54,10,FALSE)))))))</f>
        <v/>
      </c>
      <c r="U73" s="9"/>
      <c r="V73" s="219"/>
      <c r="W73" s="258"/>
    </row>
    <row r="74" spans="1:23" ht="72" customHeight="1" x14ac:dyDescent="0.25">
      <c r="A74" s="91"/>
      <c r="B74" s="31" t="str">
        <f>IF(A74="","",VLOOKUP(A74,Hidden!$U$2:$V$52,2,FALSE))</f>
        <v/>
      </c>
      <c r="C74" s="52"/>
      <c r="D74" s="31" t="str">
        <f>IF($A74="","",IF($C74="","",IF($C74="NOX",VLOOKUP($B74,'Vlookup (hide)'!$A$4:$J$54,2,FALSE),IF($C74="VOC",VLOOKUP($B74,'Vlookup (hide)'!$L$4:$U$54,2,FALSE),IF($C74="SO2",VLOOKUP($B74,'Vlookup (hide)'!$W$4:$AF$54,2,FALSE),IF($C74="PM10",VLOOKUP($B74,'Vlookup (hide)'!$AH$4:$AQ$54,2,FALSE)))))))</f>
        <v/>
      </c>
      <c r="E74" s="9"/>
      <c r="F74" s="31" t="str">
        <f>IF($A74="","",IF($C74="","",IF($C74="NOX",VLOOKUP($B74,'Vlookup (hide)'!$A$4:$J$54,3,FALSE),IF($C74="VOC",VLOOKUP($B74,'Vlookup (hide)'!$L$4:$U$54,3,FALSE),IF($C74="SO2",VLOOKUP($B74,'Vlookup (hide)'!$W$4:$AF$54,3,FALSE),IF($C74="PM10",VLOOKUP($B74,'Vlookup (hide)'!$AH$4:$AQ$54,3,FALSE)))))))</f>
        <v/>
      </c>
      <c r="G74" s="9"/>
      <c r="H74" s="31" t="str">
        <f>IF($A74="","",IF($C74="","",IF($C74="NOX",VLOOKUP($B74,'Vlookup (hide)'!$A$4:$J$54,4,FALSE),IF($C74="VOC",VLOOKUP($B74,'Vlookup (hide)'!$L$4:$U$54,4,FALSE),IF($C74="SO2",VLOOKUP($B74,'Vlookup (hide)'!$W$4:$AF$54,4,FALSE),IF($C74="PM10",VLOOKUP($B74,'Vlookup (hide)'!$AH$4:$AQ$54,4,FALSE)))))))</f>
        <v/>
      </c>
      <c r="I74" s="9"/>
      <c r="J74" s="31" t="str">
        <f>IF($A74="","",IF($C74="","",IF($C74="NOX",VLOOKUP($B74,'Vlookup (hide)'!$A$4:$J$54,5,FALSE),IF($C74="VOC",VLOOKUP($B74,'Vlookup (hide)'!$L$4:$U$54,5,FALSE),IF($C74="SO2",VLOOKUP($B74,'Vlookup (hide)'!$W$4:$AF$54,5,FALSE),IF($C74="PM10",VLOOKUP($B74,'Vlookup (hide)'!$AH$4:$AQ$54,5,FALSE)))))))</f>
        <v/>
      </c>
      <c r="K74" s="9"/>
      <c r="L74" s="31" t="str">
        <f>IF($A74="","",IF($C74="","",IF($C74="NOX",VLOOKUP($B74,'Vlookup (hide)'!$A$4:$J$54,6,FALSE),IF($C74="VOC",VLOOKUP($B74,'Vlookup (hide)'!$L$4:$U$54,6,FALSE),IF($C74="SO2",VLOOKUP($B74,'Vlookup (hide)'!$W$4:$AF$54,6,FALSE),IF($C74="PM10",VLOOKUP($B74,'Vlookup (hide)'!$AH$4:$AQ$54,6,FALSE)))))))</f>
        <v/>
      </c>
      <c r="M74" s="9"/>
      <c r="N74" s="31" t="str">
        <f>IF($A74="","",IF($C74="","",IF($C74="NOX",VLOOKUP($B74,'Vlookup (hide)'!$A$4:$J$54,7,FALSE),IF($C74="VOC",VLOOKUP($B74,'Vlookup (hide)'!$L$4:$U$54,7,FALSE),IF($C74="SO2",VLOOKUP($B74,'Vlookup (hide)'!$W$4:$AF$54,7,FALSE),IF($C74="PM10",VLOOKUP($B74,'Vlookup (hide)'!$AH$4:$AQ$54,7,FALSE)))))))</f>
        <v/>
      </c>
      <c r="O74" s="9"/>
      <c r="P74" s="31" t="str">
        <f>IF($A74="","",IF($C74="","",IF($C74="NOX",VLOOKUP($B74,'Vlookup (hide)'!$A$4:$J$54,8,FALSE),IF($C74="VOC",VLOOKUP($B74,'Vlookup (hide)'!$L$4:$U$54,8,FALSE),IF($C74="SO2",VLOOKUP($B74,'Vlookup (hide)'!$W$4:$AF$54,8,FALSE),IF($C74="PM10",VLOOKUP($B74,'Vlookup (hide)'!$AH$4:$AQ$54,8,FALSE)))))))</f>
        <v/>
      </c>
      <c r="Q74" s="9"/>
      <c r="R74" s="31" t="str">
        <f>IF($A74="","",IF($C74="","",IF($C74="NOX",VLOOKUP($B74,'Vlookup (hide)'!$A$4:$J$54,9,FALSE),IF($C74="VOC",VLOOKUP($B74,'Vlookup (hide)'!$L$4:$U$54,9,FALSE),IF($C74="SO2",VLOOKUP($B74,'Vlookup (hide)'!$W$4:$AF$54,9,FALSE),IF($C74="PM10",VLOOKUP($B74,'Vlookup (hide)'!$AH$4:$AQ$54,9,FALSE)))))))</f>
        <v/>
      </c>
      <c r="S74" s="9"/>
      <c r="T74" s="31" t="str">
        <f>IF($A74="","",IF($C74="","",IF($C74="NOX",VLOOKUP($B74,'Vlookup (hide)'!$A$4:$J$54,10,FALSE),IF($C74="VOC",VLOOKUP($B74,'Vlookup (hide)'!$L$4:$U$54,10,FALSE),IF($C74="SO2",VLOOKUP($B74,'Vlookup (hide)'!$W$4:$AF$54,10,FALSE),IF($C74="PM10",VLOOKUP($B74,'Vlookup (hide)'!$AH$4:$AQ$54,10,FALSE)))))))</f>
        <v/>
      </c>
      <c r="U74" s="9"/>
      <c r="V74" s="219"/>
      <c r="W74" s="258"/>
    </row>
    <row r="75" spans="1:23" ht="72" customHeight="1" x14ac:dyDescent="0.25">
      <c r="A75" s="91"/>
      <c r="B75" s="31" t="str">
        <f>IF(A75="","",VLOOKUP(A75,Hidden!$U$2:$V$52,2,FALSE))</f>
        <v/>
      </c>
      <c r="C75" s="52"/>
      <c r="D75" s="31" t="str">
        <f>IF($A75="","",IF($C75="","",IF($C75="NOX",VLOOKUP($B75,'Vlookup (hide)'!$A$4:$J$54,2,FALSE),IF($C75="VOC",VLOOKUP($B75,'Vlookup (hide)'!$L$4:$U$54,2,FALSE),IF($C75="SO2",VLOOKUP($B75,'Vlookup (hide)'!$W$4:$AF$54,2,FALSE),IF($C75="PM10",VLOOKUP($B75,'Vlookup (hide)'!$AH$4:$AQ$54,2,FALSE)))))))</f>
        <v/>
      </c>
      <c r="E75" s="9"/>
      <c r="F75" s="31" t="str">
        <f>IF($A75="","",IF($C75="","",IF($C75="NOX",VLOOKUP($B75,'Vlookup (hide)'!$A$4:$J$54,3,FALSE),IF($C75="VOC",VLOOKUP($B75,'Vlookup (hide)'!$L$4:$U$54,3,FALSE),IF($C75="SO2",VLOOKUP($B75,'Vlookup (hide)'!$W$4:$AF$54,3,FALSE),IF($C75="PM10",VLOOKUP($B75,'Vlookup (hide)'!$AH$4:$AQ$54,3,FALSE)))))))</f>
        <v/>
      </c>
      <c r="G75" s="9"/>
      <c r="H75" s="31" t="str">
        <f>IF($A75="","",IF($C75="","",IF($C75="NOX",VLOOKUP($B75,'Vlookup (hide)'!$A$4:$J$54,4,FALSE),IF($C75="VOC",VLOOKUP($B75,'Vlookup (hide)'!$L$4:$U$54,4,FALSE),IF($C75="SO2",VLOOKUP($B75,'Vlookup (hide)'!$W$4:$AF$54,4,FALSE),IF($C75="PM10",VLOOKUP($B75,'Vlookup (hide)'!$AH$4:$AQ$54,4,FALSE)))))))</f>
        <v/>
      </c>
      <c r="I75" s="9"/>
      <c r="J75" s="31" t="str">
        <f>IF($A75="","",IF($C75="","",IF($C75="NOX",VLOOKUP($B75,'Vlookup (hide)'!$A$4:$J$54,5,FALSE),IF($C75="VOC",VLOOKUP($B75,'Vlookup (hide)'!$L$4:$U$54,5,FALSE),IF($C75="SO2",VLOOKUP($B75,'Vlookup (hide)'!$W$4:$AF$54,5,FALSE),IF($C75="PM10",VLOOKUP($B75,'Vlookup (hide)'!$AH$4:$AQ$54,5,FALSE)))))))</f>
        <v/>
      </c>
      <c r="K75" s="9"/>
      <c r="L75" s="31" t="str">
        <f>IF($A75="","",IF($C75="","",IF($C75="NOX",VLOOKUP($B75,'Vlookup (hide)'!$A$4:$J$54,6,FALSE),IF($C75="VOC",VLOOKUP($B75,'Vlookup (hide)'!$L$4:$U$54,6,FALSE),IF($C75="SO2",VLOOKUP($B75,'Vlookup (hide)'!$W$4:$AF$54,6,FALSE),IF($C75="PM10",VLOOKUP($B75,'Vlookup (hide)'!$AH$4:$AQ$54,6,FALSE)))))))</f>
        <v/>
      </c>
      <c r="M75" s="9"/>
      <c r="N75" s="31" t="str">
        <f>IF($A75="","",IF($C75="","",IF($C75="NOX",VLOOKUP($B75,'Vlookup (hide)'!$A$4:$J$54,7,FALSE),IF($C75="VOC",VLOOKUP($B75,'Vlookup (hide)'!$L$4:$U$54,7,FALSE),IF($C75="SO2",VLOOKUP($B75,'Vlookup (hide)'!$W$4:$AF$54,7,FALSE),IF($C75="PM10",VLOOKUP($B75,'Vlookup (hide)'!$AH$4:$AQ$54,7,FALSE)))))))</f>
        <v/>
      </c>
      <c r="O75" s="9"/>
      <c r="P75" s="31" t="str">
        <f>IF($A75="","",IF($C75="","",IF($C75="NOX",VLOOKUP($B75,'Vlookup (hide)'!$A$4:$J$54,8,FALSE),IF($C75="VOC",VLOOKUP($B75,'Vlookup (hide)'!$L$4:$U$54,8,FALSE),IF($C75="SO2",VLOOKUP($B75,'Vlookup (hide)'!$W$4:$AF$54,8,FALSE),IF($C75="PM10",VLOOKUP($B75,'Vlookup (hide)'!$AH$4:$AQ$54,8,FALSE)))))))</f>
        <v/>
      </c>
      <c r="Q75" s="9"/>
      <c r="R75" s="31" t="str">
        <f>IF($A75="","",IF($C75="","",IF($C75="NOX",VLOOKUP($B75,'Vlookup (hide)'!$A$4:$J$54,9,FALSE),IF($C75="VOC",VLOOKUP($B75,'Vlookup (hide)'!$L$4:$U$54,9,FALSE),IF($C75="SO2",VLOOKUP($B75,'Vlookup (hide)'!$W$4:$AF$54,9,FALSE),IF($C75="PM10",VLOOKUP($B75,'Vlookup (hide)'!$AH$4:$AQ$54,9,FALSE)))))))</f>
        <v/>
      </c>
      <c r="S75" s="9"/>
      <c r="T75" s="31" t="str">
        <f>IF($A75="","",IF($C75="","",IF($C75="NOX",VLOOKUP($B75,'Vlookup (hide)'!$A$4:$J$54,10,FALSE),IF($C75="VOC",VLOOKUP($B75,'Vlookup (hide)'!$L$4:$U$54,10,FALSE),IF($C75="SO2",VLOOKUP($B75,'Vlookup (hide)'!$W$4:$AF$54,10,FALSE),IF($C75="PM10",VLOOKUP($B75,'Vlookup (hide)'!$AH$4:$AQ$54,10,FALSE)))))))</f>
        <v/>
      </c>
      <c r="U75" s="9"/>
      <c r="V75" s="219"/>
      <c r="W75" s="258"/>
    </row>
    <row r="76" spans="1:23" ht="72" customHeight="1" x14ac:dyDescent="0.25">
      <c r="A76" s="91"/>
      <c r="B76" s="31" t="str">
        <f>IF(A76="","",VLOOKUP(A76,Hidden!$U$2:$V$52,2,FALSE))</f>
        <v/>
      </c>
      <c r="C76" s="52"/>
      <c r="D76" s="31" t="str">
        <f>IF($A76="","",IF($C76="","",IF($C76="NOX",VLOOKUP($B76,'Vlookup (hide)'!$A$4:$J$54,2,FALSE),IF($C76="VOC",VLOOKUP($B76,'Vlookup (hide)'!$L$4:$U$54,2,FALSE),IF($C76="SO2",VLOOKUP($B76,'Vlookup (hide)'!$W$4:$AF$54,2,FALSE),IF($C76="PM10",VLOOKUP($B76,'Vlookup (hide)'!$AH$4:$AQ$54,2,FALSE)))))))</f>
        <v/>
      </c>
      <c r="E76" s="9"/>
      <c r="F76" s="31" t="str">
        <f>IF($A76="","",IF($C76="","",IF($C76="NOX",VLOOKUP($B76,'Vlookup (hide)'!$A$4:$J$54,3,FALSE),IF($C76="VOC",VLOOKUP($B76,'Vlookup (hide)'!$L$4:$U$54,3,FALSE),IF($C76="SO2",VLOOKUP($B76,'Vlookup (hide)'!$W$4:$AF$54,3,FALSE),IF($C76="PM10",VLOOKUP($B76,'Vlookup (hide)'!$AH$4:$AQ$54,3,FALSE)))))))</f>
        <v/>
      </c>
      <c r="G76" s="9"/>
      <c r="H76" s="31" t="str">
        <f>IF($A76="","",IF($C76="","",IF($C76="NOX",VLOOKUP($B76,'Vlookup (hide)'!$A$4:$J$54,4,FALSE),IF($C76="VOC",VLOOKUP($B76,'Vlookup (hide)'!$L$4:$U$54,4,FALSE),IF($C76="SO2",VLOOKUP($B76,'Vlookup (hide)'!$W$4:$AF$54,4,FALSE),IF($C76="PM10",VLOOKUP($B76,'Vlookup (hide)'!$AH$4:$AQ$54,4,FALSE)))))))</f>
        <v/>
      </c>
      <c r="I76" s="9"/>
      <c r="J76" s="31" t="str">
        <f>IF($A76="","",IF($C76="","",IF($C76="NOX",VLOOKUP($B76,'Vlookup (hide)'!$A$4:$J$54,5,FALSE),IF($C76="VOC",VLOOKUP($B76,'Vlookup (hide)'!$L$4:$U$54,5,FALSE),IF($C76="SO2",VLOOKUP($B76,'Vlookup (hide)'!$W$4:$AF$54,5,FALSE),IF($C76="PM10",VLOOKUP($B76,'Vlookup (hide)'!$AH$4:$AQ$54,5,FALSE)))))))</f>
        <v/>
      </c>
      <c r="K76" s="9"/>
      <c r="L76" s="31" t="str">
        <f>IF($A76="","",IF($C76="","",IF($C76="NOX",VLOOKUP($B76,'Vlookup (hide)'!$A$4:$J$54,6,FALSE),IF($C76="VOC",VLOOKUP($B76,'Vlookup (hide)'!$L$4:$U$54,6,FALSE),IF($C76="SO2",VLOOKUP($B76,'Vlookup (hide)'!$W$4:$AF$54,6,FALSE),IF($C76="PM10",VLOOKUP($B76,'Vlookup (hide)'!$AH$4:$AQ$54,6,FALSE)))))))</f>
        <v/>
      </c>
      <c r="M76" s="9"/>
      <c r="N76" s="31" t="str">
        <f>IF($A76="","",IF($C76="","",IF($C76="NOX",VLOOKUP($B76,'Vlookup (hide)'!$A$4:$J$54,7,FALSE),IF($C76="VOC",VLOOKUP($B76,'Vlookup (hide)'!$L$4:$U$54,7,FALSE),IF($C76="SO2",VLOOKUP($B76,'Vlookup (hide)'!$W$4:$AF$54,7,FALSE),IF($C76="PM10",VLOOKUP($B76,'Vlookup (hide)'!$AH$4:$AQ$54,7,FALSE)))))))</f>
        <v/>
      </c>
      <c r="O76" s="9"/>
      <c r="P76" s="31" t="str">
        <f>IF($A76="","",IF($C76="","",IF($C76="NOX",VLOOKUP($B76,'Vlookup (hide)'!$A$4:$J$54,8,FALSE),IF($C76="VOC",VLOOKUP($B76,'Vlookup (hide)'!$L$4:$U$54,8,FALSE),IF($C76="SO2",VLOOKUP($B76,'Vlookup (hide)'!$W$4:$AF$54,8,FALSE),IF($C76="PM10",VLOOKUP($B76,'Vlookup (hide)'!$AH$4:$AQ$54,8,FALSE)))))))</f>
        <v/>
      </c>
      <c r="Q76" s="9"/>
      <c r="R76" s="31" t="str">
        <f>IF($A76="","",IF($C76="","",IF($C76="NOX",VLOOKUP($B76,'Vlookup (hide)'!$A$4:$J$54,9,FALSE),IF($C76="VOC",VLOOKUP($B76,'Vlookup (hide)'!$L$4:$U$54,9,FALSE),IF($C76="SO2",VLOOKUP($B76,'Vlookup (hide)'!$W$4:$AF$54,9,FALSE),IF($C76="PM10",VLOOKUP($B76,'Vlookup (hide)'!$AH$4:$AQ$54,9,FALSE)))))))</f>
        <v/>
      </c>
      <c r="S76" s="9"/>
      <c r="T76" s="31" t="str">
        <f>IF($A76="","",IF($C76="","",IF($C76="NOX",VLOOKUP($B76,'Vlookup (hide)'!$A$4:$J$54,10,FALSE),IF($C76="VOC",VLOOKUP($B76,'Vlookup (hide)'!$L$4:$U$54,10,FALSE),IF($C76="SO2",VLOOKUP($B76,'Vlookup (hide)'!$W$4:$AF$54,10,FALSE),IF($C76="PM10",VLOOKUP($B76,'Vlookup (hide)'!$AH$4:$AQ$54,10,FALSE)))))))</f>
        <v/>
      </c>
      <c r="U76" s="9"/>
      <c r="V76" s="219"/>
      <c r="W76" s="258"/>
    </row>
    <row r="77" spans="1:23" ht="72" customHeight="1" x14ac:dyDescent="0.25">
      <c r="A77" s="91"/>
      <c r="B77" s="31" t="str">
        <f>IF(A77="","",VLOOKUP(A77,Hidden!$U$2:$V$52,2,FALSE))</f>
        <v/>
      </c>
      <c r="C77" s="52"/>
      <c r="D77" s="31" t="str">
        <f>IF($A77="","",IF($C77="","",IF($C77="NOX",VLOOKUP($B77,'Vlookup (hide)'!$A$4:$J$54,2,FALSE),IF($C77="VOC",VLOOKUP($B77,'Vlookup (hide)'!$L$4:$U$54,2,FALSE),IF($C77="SO2",VLOOKUP($B77,'Vlookup (hide)'!$W$4:$AF$54,2,FALSE),IF($C77="PM10",VLOOKUP($B77,'Vlookup (hide)'!$AH$4:$AQ$54,2,FALSE)))))))</f>
        <v/>
      </c>
      <c r="E77" s="9"/>
      <c r="F77" s="31" t="str">
        <f>IF($A77="","",IF($C77="","",IF($C77="NOX",VLOOKUP($B77,'Vlookup (hide)'!$A$4:$J$54,3,FALSE),IF($C77="VOC",VLOOKUP($B77,'Vlookup (hide)'!$L$4:$U$54,3,FALSE),IF($C77="SO2",VLOOKUP($B77,'Vlookup (hide)'!$W$4:$AF$54,3,FALSE),IF($C77="PM10",VLOOKUP($B77,'Vlookup (hide)'!$AH$4:$AQ$54,3,FALSE)))))))</f>
        <v/>
      </c>
      <c r="G77" s="9"/>
      <c r="H77" s="31" t="str">
        <f>IF($A77="","",IF($C77="","",IF($C77="NOX",VLOOKUP($B77,'Vlookup (hide)'!$A$4:$J$54,4,FALSE),IF($C77="VOC",VLOOKUP($B77,'Vlookup (hide)'!$L$4:$U$54,4,FALSE),IF($C77="SO2",VLOOKUP($B77,'Vlookup (hide)'!$W$4:$AF$54,4,FALSE),IF($C77="PM10",VLOOKUP($B77,'Vlookup (hide)'!$AH$4:$AQ$54,4,FALSE)))))))</f>
        <v/>
      </c>
      <c r="I77" s="9"/>
      <c r="J77" s="31" t="str">
        <f>IF($A77="","",IF($C77="","",IF($C77="NOX",VLOOKUP($B77,'Vlookup (hide)'!$A$4:$J$54,5,FALSE),IF($C77="VOC",VLOOKUP($B77,'Vlookup (hide)'!$L$4:$U$54,5,FALSE),IF($C77="SO2",VLOOKUP($B77,'Vlookup (hide)'!$W$4:$AF$54,5,FALSE),IF($C77="PM10",VLOOKUP($B77,'Vlookup (hide)'!$AH$4:$AQ$54,5,FALSE)))))))</f>
        <v/>
      </c>
      <c r="K77" s="9"/>
      <c r="L77" s="31" t="str">
        <f>IF($A77="","",IF($C77="","",IF($C77="NOX",VLOOKUP($B77,'Vlookup (hide)'!$A$4:$J$54,6,FALSE),IF($C77="VOC",VLOOKUP($B77,'Vlookup (hide)'!$L$4:$U$54,6,FALSE),IF($C77="SO2",VLOOKUP($B77,'Vlookup (hide)'!$W$4:$AF$54,6,FALSE),IF($C77="PM10",VLOOKUP($B77,'Vlookup (hide)'!$AH$4:$AQ$54,6,FALSE)))))))</f>
        <v/>
      </c>
      <c r="M77" s="9"/>
      <c r="N77" s="31" t="str">
        <f>IF($A77="","",IF($C77="","",IF($C77="NOX",VLOOKUP($B77,'Vlookup (hide)'!$A$4:$J$54,7,FALSE),IF($C77="VOC",VLOOKUP($B77,'Vlookup (hide)'!$L$4:$U$54,7,FALSE),IF($C77="SO2",VLOOKUP($B77,'Vlookup (hide)'!$W$4:$AF$54,7,FALSE),IF($C77="PM10",VLOOKUP($B77,'Vlookup (hide)'!$AH$4:$AQ$54,7,FALSE)))))))</f>
        <v/>
      </c>
      <c r="O77" s="9"/>
      <c r="P77" s="31" t="str">
        <f>IF($A77="","",IF($C77="","",IF($C77="NOX",VLOOKUP($B77,'Vlookup (hide)'!$A$4:$J$54,8,FALSE),IF($C77="VOC",VLOOKUP($B77,'Vlookup (hide)'!$L$4:$U$54,8,FALSE),IF($C77="SO2",VLOOKUP($B77,'Vlookup (hide)'!$W$4:$AF$54,8,FALSE),IF($C77="PM10",VLOOKUP($B77,'Vlookup (hide)'!$AH$4:$AQ$54,8,FALSE)))))))</f>
        <v/>
      </c>
      <c r="Q77" s="9"/>
      <c r="R77" s="31" t="str">
        <f>IF($A77="","",IF($C77="","",IF($C77="NOX",VLOOKUP($B77,'Vlookup (hide)'!$A$4:$J$54,9,FALSE),IF($C77="VOC",VLOOKUP($B77,'Vlookup (hide)'!$L$4:$U$54,9,FALSE),IF($C77="SO2",VLOOKUP($B77,'Vlookup (hide)'!$W$4:$AF$54,9,FALSE),IF($C77="PM10",VLOOKUP($B77,'Vlookup (hide)'!$AH$4:$AQ$54,9,FALSE)))))))</f>
        <v/>
      </c>
      <c r="S77" s="9"/>
      <c r="T77" s="31" t="str">
        <f>IF($A77="","",IF($C77="","",IF($C77="NOX",VLOOKUP($B77,'Vlookup (hide)'!$A$4:$J$54,10,FALSE),IF($C77="VOC",VLOOKUP($B77,'Vlookup (hide)'!$L$4:$U$54,10,FALSE),IF($C77="SO2",VLOOKUP($B77,'Vlookup (hide)'!$W$4:$AF$54,10,FALSE),IF($C77="PM10",VLOOKUP($B77,'Vlookup (hide)'!$AH$4:$AQ$54,10,FALSE)))))))</f>
        <v/>
      </c>
      <c r="U77" s="9"/>
      <c r="V77" s="219"/>
      <c r="W77" s="258"/>
    </row>
    <row r="78" spans="1:23" ht="72" customHeight="1" x14ac:dyDescent="0.25">
      <c r="A78" s="91"/>
      <c r="B78" s="31" t="str">
        <f>IF(A78="","",VLOOKUP(A78,Hidden!$U$2:$V$52,2,FALSE))</f>
        <v/>
      </c>
      <c r="C78" s="52"/>
      <c r="D78" s="31" t="str">
        <f>IF($A78="","",IF($C78="","",IF($C78="NOX",VLOOKUP($B78,'Vlookup (hide)'!$A$4:$J$54,2,FALSE),IF($C78="VOC",VLOOKUP($B78,'Vlookup (hide)'!$L$4:$U$54,2,FALSE),IF($C78="SO2",VLOOKUP($B78,'Vlookup (hide)'!$W$4:$AF$54,2,FALSE),IF($C78="PM10",VLOOKUP($B78,'Vlookup (hide)'!$AH$4:$AQ$54,2,FALSE)))))))</f>
        <v/>
      </c>
      <c r="E78" s="9"/>
      <c r="F78" s="31" t="str">
        <f>IF($A78="","",IF($C78="","",IF($C78="NOX",VLOOKUP($B78,'Vlookup (hide)'!$A$4:$J$54,3,FALSE),IF($C78="VOC",VLOOKUP($B78,'Vlookup (hide)'!$L$4:$U$54,3,FALSE),IF($C78="SO2",VLOOKUP($B78,'Vlookup (hide)'!$W$4:$AF$54,3,FALSE),IF($C78="PM10",VLOOKUP($B78,'Vlookup (hide)'!$AH$4:$AQ$54,3,FALSE)))))))</f>
        <v/>
      </c>
      <c r="G78" s="9"/>
      <c r="H78" s="31" t="str">
        <f>IF($A78="","",IF($C78="","",IF($C78="NOX",VLOOKUP($B78,'Vlookup (hide)'!$A$4:$J$54,4,FALSE),IF($C78="VOC",VLOOKUP($B78,'Vlookup (hide)'!$L$4:$U$54,4,FALSE),IF($C78="SO2",VLOOKUP($B78,'Vlookup (hide)'!$W$4:$AF$54,4,FALSE),IF($C78="PM10",VLOOKUP($B78,'Vlookup (hide)'!$AH$4:$AQ$54,4,FALSE)))))))</f>
        <v/>
      </c>
      <c r="I78" s="9"/>
      <c r="J78" s="31" t="str">
        <f>IF($A78="","",IF($C78="","",IF($C78="NOX",VLOOKUP($B78,'Vlookup (hide)'!$A$4:$J$54,5,FALSE),IF($C78="VOC",VLOOKUP($B78,'Vlookup (hide)'!$L$4:$U$54,5,FALSE),IF($C78="SO2",VLOOKUP($B78,'Vlookup (hide)'!$W$4:$AF$54,5,FALSE),IF($C78="PM10",VLOOKUP($B78,'Vlookup (hide)'!$AH$4:$AQ$54,5,FALSE)))))))</f>
        <v/>
      </c>
      <c r="K78" s="9"/>
      <c r="L78" s="31" t="str">
        <f>IF($A78="","",IF($C78="","",IF($C78="NOX",VLOOKUP($B78,'Vlookup (hide)'!$A$4:$J$54,6,FALSE),IF($C78="VOC",VLOOKUP($B78,'Vlookup (hide)'!$L$4:$U$54,6,FALSE),IF($C78="SO2",VLOOKUP($B78,'Vlookup (hide)'!$W$4:$AF$54,6,FALSE),IF($C78="PM10",VLOOKUP($B78,'Vlookup (hide)'!$AH$4:$AQ$54,6,FALSE)))))))</f>
        <v/>
      </c>
      <c r="M78" s="9"/>
      <c r="N78" s="31" t="str">
        <f>IF($A78="","",IF($C78="","",IF($C78="NOX",VLOOKUP($B78,'Vlookup (hide)'!$A$4:$J$54,7,FALSE),IF($C78="VOC",VLOOKUP($B78,'Vlookup (hide)'!$L$4:$U$54,7,FALSE),IF($C78="SO2",VLOOKUP($B78,'Vlookup (hide)'!$W$4:$AF$54,7,FALSE),IF($C78="PM10",VLOOKUP($B78,'Vlookup (hide)'!$AH$4:$AQ$54,7,FALSE)))))))</f>
        <v/>
      </c>
      <c r="O78" s="9"/>
      <c r="P78" s="31" t="str">
        <f>IF($A78="","",IF($C78="","",IF($C78="NOX",VLOOKUP($B78,'Vlookup (hide)'!$A$4:$J$54,8,FALSE),IF($C78="VOC",VLOOKUP($B78,'Vlookup (hide)'!$L$4:$U$54,8,FALSE),IF($C78="SO2",VLOOKUP($B78,'Vlookup (hide)'!$W$4:$AF$54,8,FALSE),IF($C78="PM10",VLOOKUP($B78,'Vlookup (hide)'!$AH$4:$AQ$54,8,FALSE)))))))</f>
        <v/>
      </c>
      <c r="Q78" s="9"/>
      <c r="R78" s="31" t="str">
        <f>IF($A78="","",IF($C78="","",IF($C78="NOX",VLOOKUP($B78,'Vlookup (hide)'!$A$4:$J$54,9,FALSE),IF($C78="VOC",VLOOKUP($B78,'Vlookup (hide)'!$L$4:$U$54,9,FALSE),IF($C78="SO2",VLOOKUP($B78,'Vlookup (hide)'!$W$4:$AF$54,9,FALSE),IF($C78="PM10",VLOOKUP($B78,'Vlookup (hide)'!$AH$4:$AQ$54,9,FALSE)))))))</f>
        <v/>
      </c>
      <c r="S78" s="9"/>
      <c r="T78" s="31" t="str">
        <f>IF($A78="","",IF($C78="","",IF($C78="NOX",VLOOKUP($B78,'Vlookup (hide)'!$A$4:$J$54,10,FALSE),IF($C78="VOC",VLOOKUP($B78,'Vlookup (hide)'!$L$4:$U$54,10,FALSE),IF($C78="SO2",VLOOKUP($B78,'Vlookup (hide)'!$W$4:$AF$54,10,FALSE),IF($C78="PM10",VLOOKUP($B78,'Vlookup (hide)'!$AH$4:$AQ$54,10,FALSE)))))))</f>
        <v/>
      </c>
      <c r="U78" s="9"/>
      <c r="V78" s="219"/>
      <c r="W78" s="258"/>
    </row>
    <row r="79" spans="1:23" ht="72" customHeight="1" x14ac:dyDescent="0.25">
      <c r="A79" s="91"/>
      <c r="B79" s="31" t="str">
        <f>IF(A79="","",VLOOKUP(A79,Hidden!$U$2:$V$52,2,FALSE))</f>
        <v/>
      </c>
      <c r="C79" s="52"/>
      <c r="D79" s="31" t="str">
        <f>IF($A79="","",IF($C79="","",IF($C79="NOX",VLOOKUP($B79,'Vlookup (hide)'!$A$4:$J$54,2,FALSE),IF($C79="VOC",VLOOKUP($B79,'Vlookup (hide)'!$L$4:$U$54,2,FALSE),IF($C79="SO2",VLOOKUP($B79,'Vlookup (hide)'!$W$4:$AF$54,2,FALSE),IF($C79="PM10",VLOOKUP($B79,'Vlookup (hide)'!$AH$4:$AQ$54,2,FALSE)))))))</f>
        <v/>
      </c>
      <c r="E79" s="9"/>
      <c r="F79" s="31" t="str">
        <f>IF($A79="","",IF($C79="","",IF($C79="NOX",VLOOKUP($B79,'Vlookup (hide)'!$A$4:$J$54,3,FALSE),IF($C79="VOC",VLOOKUP($B79,'Vlookup (hide)'!$L$4:$U$54,3,FALSE),IF($C79="SO2",VLOOKUP($B79,'Vlookup (hide)'!$W$4:$AF$54,3,FALSE),IF($C79="PM10",VLOOKUP($B79,'Vlookup (hide)'!$AH$4:$AQ$54,3,FALSE)))))))</f>
        <v/>
      </c>
      <c r="G79" s="9"/>
      <c r="H79" s="31" t="str">
        <f>IF($A79="","",IF($C79="","",IF($C79="NOX",VLOOKUP($B79,'Vlookup (hide)'!$A$4:$J$54,4,FALSE),IF($C79="VOC",VLOOKUP($B79,'Vlookup (hide)'!$L$4:$U$54,4,FALSE),IF($C79="SO2",VLOOKUP($B79,'Vlookup (hide)'!$W$4:$AF$54,4,FALSE),IF($C79="PM10",VLOOKUP($B79,'Vlookup (hide)'!$AH$4:$AQ$54,4,FALSE)))))))</f>
        <v/>
      </c>
      <c r="I79" s="9"/>
      <c r="J79" s="31" t="str">
        <f>IF($A79="","",IF($C79="","",IF($C79="NOX",VLOOKUP($B79,'Vlookup (hide)'!$A$4:$J$54,5,FALSE),IF($C79="VOC",VLOOKUP($B79,'Vlookup (hide)'!$L$4:$U$54,5,FALSE),IF($C79="SO2",VLOOKUP($B79,'Vlookup (hide)'!$W$4:$AF$54,5,FALSE),IF($C79="PM10",VLOOKUP($B79,'Vlookup (hide)'!$AH$4:$AQ$54,5,FALSE)))))))</f>
        <v/>
      </c>
      <c r="K79" s="9"/>
      <c r="L79" s="31" t="str">
        <f>IF($A79="","",IF($C79="","",IF($C79="NOX",VLOOKUP($B79,'Vlookup (hide)'!$A$4:$J$54,6,FALSE),IF($C79="VOC",VLOOKUP($B79,'Vlookup (hide)'!$L$4:$U$54,6,FALSE),IF($C79="SO2",VLOOKUP($B79,'Vlookup (hide)'!$W$4:$AF$54,6,FALSE),IF($C79="PM10",VLOOKUP($B79,'Vlookup (hide)'!$AH$4:$AQ$54,6,FALSE)))))))</f>
        <v/>
      </c>
      <c r="M79" s="9"/>
      <c r="N79" s="31" t="str">
        <f>IF($A79="","",IF($C79="","",IF($C79="NOX",VLOOKUP($B79,'Vlookup (hide)'!$A$4:$J$54,7,FALSE),IF($C79="VOC",VLOOKUP($B79,'Vlookup (hide)'!$L$4:$U$54,7,FALSE),IF($C79="SO2",VLOOKUP($B79,'Vlookup (hide)'!$W$4:$AF$54,7,FALSE),IF($C79="PM10",VLOOKUP($B79,'Vlookup (hide)'!$AH$4:$AQ$54,7,FALSE)))))))</f>
        <v/>
      </c>
      <c r="O79" s="9"/>
      <c r="P79" s="31" t="str">
        <f>IF($A79="","",IF($C79="","",IF($C79="NOX",VLOOKUP($B79,'Vlookup (hide)'!$A$4:$J$54,8,FALSE),IF($C79="VOC",VLOOKUP($B79,'Vlookup (hide)'!$L$4:$U$54,8,FALSE),IF($C79="SO2",VLOOKUP($B79,'Vlookup (hide)'!$W$4:$AF$54,8,FALSE),IF($C79="PM10",VLOOKUP($B79,'Vlookup (hide)'!$AH$4:$AQ$54,8,FALSE)))))))</f>
        <v/>
      </c>
      <c r="Q79" s="9"/>
      <c r="R79" s="31" t="str">
        <f>IF($A79="","",IF($C79="","",IF($C79="NOX",VLOOKUP($B79,'Vlookup (hide)'!$A$4:$J$54,9,FALSE),IF($C79="VOC",VLOOKUP($B79,'Vlookup (hide)'!$L$4:$U$54,9,FALSE),IF($C79="SO2",VLOOKUP($B79,'Vlookup (hide)'!$W$4:$AF$54,9,FALSE),IF($C79="PM10",VLOOKUP($B79,'Vlookup (hide)'!$AH$4:$AQ$54,9,FALSE)))))))</f>
        <v/>
      </c>
      <c r="S79" s="9"/>
      <c r="T79" s="31" t="str">
        <f>IF($A79="","",IF($C79="","",IF($C79="NOX",VLOOKUP($B79,'Vlookup (hide)'!$A$4:$J$54,10,FALSE),IF($C79="VOC",VLOOKUP($B79,'Vlookup (hide)'!$L$4:$U$54,10,FALSE),IF($C79="SO2",VLOOKUP($B79,'Vlookup (hide)'!$W$4:$AF$54,10,FALSE),IF($C79="PM10",VLOOKUP($B79,'Vlookup (hide)'!$AH$4:$AQ$54,10,FALSE)))))))</f>
        <v/>
      </c>
      <c r="U79" s="9"/>
      <c r="V79" s="219"/>
      <c r="W79" s="258"/>
    </row>
    <row r="80" spans="1:23" ht="72" customHeight="1" x14ac:dyDescent="0.25">
      <c r="A80" s="91"/>
      <c r="B80" s="31" t="str">
        <f>IF(A80="","",VLOOKUP(A80,Hidden!$U$2:$V$52,2,FALSE))</f>
        <v/>
      </c>
      <c r="C80" s="52"/>
      <c r="D80" s="31" t="str">
        <f>IF($A80="","",IF($C80="","",IF($C80="NOX",VLOOKUP($B80,'Vlookup (hide)'!$A$4:$J$54,2,FALSE),IF($C80="VOC",VLOOKUP($B80,'Vlookup (hide)'!$L$4:$U$54,2,FALSE),IF($C80="SO2",VLOOKUP($B80,'Vlookup (hide)'!$W$4:$AF$54,2,FALSE),IF($C80="PM10",VLOOKUP($B80,'Vlookup (hide)'!$AH$4:$AQ$54,2,FALSE)))))))</f>
        <v/>
      </c>
      <c r="E80" s="9"/>
      <c r="F80" s="31" t="str">
        <f>IF($A80="","",IF($C80="","",IF($C80="NOX",VLOOKUP($B80,'Vlookup (hide)'!$A$4:$J$54,3,FALSE),IF($C80="VOC",VLOOKUP($B80,'Vlookup (hide)'!$L$4:$U$54,3,FALSE),IF($C80="SO2",VLOOKUP($B80,'Vlookup (hide)'!$W$4:$AF$54,3,FALSE),IF($C80="PM10",VLOOKUP($B80,'Vlookup (hide)'!$AH$4:$AQ$54,3,FALSE)))))))</f>
        <v/>
      </c>
      <c r="G80" s="9"/>
      <c r="H80" s="31" t="str">
        <f>IF($A80="","",IF($C80="","",IF($C80="NOX",VLOOKUP($B80,'Vlookup (hide)'!$A$4:$J$54,4,FALSE),IF($C80="VOC",VLOOKUP($B80,'Vlookup (hide)'!$L$4:$U$54,4,FALSE),IF($C80="SO2",VLOOKUP($B80,'Vlookup (hide)'!$W$4:$AF$54,4,FALSE),IF($C80="PM10",VLOOKUP($B80,'Vlookup (hide)'!$AH$4:$AQ$54,4,FALSE)))))))</f>
        <v/>
      </c>
      <c r="I80" s="9"/>
      <c r="J80" s="31" t="str">
        <f>IF($A80="","",IF($C80="","",IF($C80="NOX",VLOOKUP($B80,'Vlookup (hide)'!$A$4:$J$54,5,FALSE),IF($C80="VOC",VLOOKUP($B80,'Vlookup (hide)'!$L$4:$U$54,5,FALSE),IF($C80="SO2",VLOOKUP($B80,'Vlookup (hide)'!$W$4:$AF$54,5,FALSE),IF($C80="PM10",VLOOKUP($B80,'Vlookup (hide)'!$AH$4:$AQ$54,5,FALSE)))))))</f>
        <v/>
      </c>
      <c r="K80" s="9"/>
      <c r="L80" s="31" t="str">
        <f>IF($A80="","",IF($C80="","",IF($C80="NOX",VLOOKUP($B80,'Vlookup (hide)'!$A$4:$J$54,6,FALSE),IF($C80="VOC",VLOOKUP($B80,'Vlookup (hide)'!$L$4:$U$54,6,FALSE),IF($C80="SO2",VLOOKUP($B80,'Vlookup (hide)'!$W$4:$AF$54,6,FALSE),IF($C80="PM10",VLOOKUP($B80,'Vlookup (hide)'!$AH$4:$AQ$54,6,FALSE)))))))</f>
        <v/>
      </c>
      <c r="M80" s="9"/>
      <c r="N80" s="31" t="str">
        <f>IF($A80="","",IF($C80="","",IF($C80="NOX",VLOOKUP($B80,'Vlookup (hide)'!$A$4:$J$54,7,FALSE),IF($C80="VOC",VLOOKUP($B80,'Vlookup (hide)'!$L$4:$U$54,7,FALSE),IF($C80="SO2",VLOOKUP($B80,'Vlookup (hide)'!$W$4:$AF$54,7,FALSE),IF($C80="PM10",VLOOKUP($B80,'Vlookup (hide)'!$AH$4:$AQ$54,7,FALSE)))))))</f>
        <v/>
      </c>
      <c r="O80" s="9"/>
      <c r="P80" s="31" t="str">
        <f>IF($A80="","",IF($C80="","",IF($C80="NOX",VLOOKUP($B80,'Vlookup (hide)'!$A$4:$J$54,8,FALSE),IF($C80="VOC",VLOOKUP($B80,'Vlookup (hide)'!$L$4:$U$54,8,FALSE),IF($C80="SO2",VLOOKUP($B80,'Vlookup (hide)'!$W$4:$AF$54,8,FALSE),IF($C80="PM10",VLOOKUP($B80,'Vlookup (hide)'!$AH$4:$AQ$54,8,FALSE)))))))</f>
        <v/>
      </c>
      <c r="Q80" s="9"/>
      <c r="R80" s="31" t="str">
        <f>IF($A80="","",IF($C80="","",IF($C80="NOX",VLOOKUP($B80,'Vlookup (hide)'!$A$4:$J$54,9,FALSE),IF($C80="VOC",VLOOKUP($B80,'Vlookup (hide)'!$L$4:$U$54,9,FALSE),IF($C80="SO2",VLOOKUP($B80,'Vlookup (hide)'!$W$4:$AF$54,9,FALSE),IF($C80="PM10",VLOOKUP($B80,'Vlookup (hide)'!$AH$4:$AQ$54,9,FALSE)))))))</f>
        <v/>
      </c>
      <c r="S80" s="9"/>
      <c r="T80" s="31" t="str">
        <f>IF($A80="","",IF($C80="","",IF($C80="NOX",VLOOKUP($B80,'Vlookup (hide)'!$A$4:$J$54,10,FALSE),IF($C80="VOC",VLOOKUP($B80,'Vlookup (hide)'!$L$4:$U$54,10,FALSE),IF($C80="SO2",VLOOKUP($B80,'Vlookup (hide)'!$W$4:$AF$54,10,FALSE),IF($C80="PM10",VLOOKUP($B80,'Vlookup (hide)'!$AH$4:$AQ$54,10,FALSE)))))))</f>
        <v/>
      </c>
      <c r="U80" s="9"/>
      <c r="V80" s="219"/>
      <c r="W80" s="258"/>
    </row>
    <row r="81" spans="1:23" ht="72" customHeight="1" x14ac:dyDescent="0.25">
      <c r="A81" s="91"/>
      <c r="B81" s="31" t="str">
        <f>IF(A81="","",VLOOKUP(A81,Hidden!$U$2:$V$52,2,FALSE))</f>
        <v/>
      </c>
      <c r="C81" s="52"/>
      <c r="D81" s="31" t="str">
        <f>IF($A81="","",IF($C81="","",IF($C81="NOX",VLOOKUP($B81,'Vlookup (hide)'!$A$4:$J$54,2,FALSE),IF($C81="VOC",VLOOKUP($B81,'Vlookup (hide)'!$L$4:$U$54,2,FALSE),IF($C81="SO2",VLOOKUP($B81,'Vlookup (hide)'!$W$4:$AF$54,2,FALSE),IF($C81="PM10",VLOOKUP($B81,'Vlookup (hide)'!$AH$4:$AQ$54,2,FALSE)))))))</f>
        <v/>
      </c>
      <c r="E81" s="9"/>
      <c r="F81" s="31" t="str">
        <f>IF($A81="","",IF($C81="","",IF($C81="NOX",VLOOKUP($B81,'Vlookup (hide)'!$A$4:$J$54,3,FALSE),IF($C81="VOC",VLOOKUP($B81,'Vlookup (hide)'!$L$4:$U$54,3,FALSE),IF($C81="SO2",VLOOKUP($B81,'Vlookup (hide)'!$W$4:$AF$54,3,FALSE),IF($C81="PM10",VLOOKUP($B81,'Vlookup (hide)'!$AH$4:$AQ$54,3,FALSE)))))))</f>
        <v/>
      </c>
      <c r="G81" s="9"/>
      <c r="H81" s="31" t="str">
        <f>IF($A81="","",IF($C81="","",IF($C81="NOX",VLOOKUP($B81,'Vlookup (hide)'!$A$4:$J$54,4,FALSE),IF($C81="VOC",VLOOKUP($B81,'Vlookup (hide)'!$L$4:$U$54,4,FALSE),IF($C81="SO2",VLOOKUP($B81,'Vlookup (hide)'!$W$4:$AF$54,4,FALSE),IF($C81="PM10",VLOOKUP($B81,'Vlookup (hide)'!$AH$4:$AQ$54,4,FALSE)))))))</f>
        <v/>
      </c>
      <c r="I81" s="9"/>
      <c r="J81" s="31" t="str">
        <f>IF($A81="","",IF($C81="","",IF($C81="NOX",VLOOKUP($B81,'Vlookup (hide)'!$A$4:$J$54,5,FALSE),IF($C81="VOC",VLOOKUP($B81,'Vlookup (hide)'!$L$4:$U$54,5,FALSE),IF($C81="SO2",VLOOKUP($B81,'Vlookup (hide)'!$W$4:$AF$54,5,FALSE),IF($C81="PM10",VLOOKUP($B81,'Vlookup (hide)'!$AH$4:$AQ$54,5,FALSE)))))))</f>
        <v/>
      </c>
      <c r="K81" s="9"/>
      <c r="L81" s="31" t="str">
        <f>IF($A81="","",IF($C81="","",IF($C81="NOX",VLOOKUP($B81,'Vlookup (hide)'!$A$4:$J$54,6,FALSE),IF($C81="VOC",VLOOKUP($B81,'Vlookup (hide)'!$L$4:$U$54,6,FALSE),IF($C81="SO2",VLOOKUP($B81,'Vlookup (hide)'!$W$4:$AF$54,6,FALSE),IF($C81="PM10",VLOOKUP($B81,'Vlookup (hide)'!$AH$4:$AQ$54,6,FALSE)))))))</f>
        <v/>
      </c>
      <c r="M81" s="9"/>
      <c r="N81" s="31" t="str">
        <f>IF($A81="","",IF($C81="","",IF($C81="NOX",VLOOKUP($B81,'Vlookup (hide)'!$A$4:$J$54,7,FALSE),IF($C81="VOC",VLOOKUP($B81,'Vlookup (hide)'!$L$4:$U$54,7,FALSE),IF($C81="SO2",VLOOKUP($B81,'Vlookup (hide)'!$W$4:$AF$54,7,FALSE),IF($C81="PM10",VLOOKUP($B81,'Vlookup (hide)'!$AH$4:$AQ$54,7,FALSE)))))))</f>
        <v/>
      </c>
      <c r="O81" s="9"/>
      <c r="P81" s="31" t="str">
        <f>IF($A81="","",IF($C81="","",IF($C81="NOX",VLOOKUP($B81,'Vlookup (hide)'!$A$4:$J$54,8,FALSE),IF($C81="VOC",VLOOKUP($B81,'Vlookup (hide)'!$L$4:$U$54,8,FALSE),IF($C81="SO2",VLOOKUP($B81,'Vlookup (hide)'!$W$4:$AF$54,8,FALSE),IF($C81="PM10",VLOOKUP($B81,'Vlookup (hide)'!$AH$4:$AQ$54,8,FALSE)))))))</f>
        <v/>
      </c>
      <c r="Q81" s="9"/>
      <c r="R81" s="31" t="str">
        <f>IF($A81="","",IF($C81="","",IF($C81="NOX",VLOOKUP($B81,'Vlookup (hide)'!$A$4:$J$54,9,FALSE),IF($C81="VOC",VLOOKUP($B81,'Vlookup (hide)'!$L$4:$U$54,9,FALSE),IF($C81="SO2",VLOOKUP($B81,'Vlookup (hide)'!$W$4:$AF$54,9,FALSE),IF($C81="PM10",VLOOKUP($B81,'Vlookup (hide)'!$AH$4:$AQ$54,9,FALSE)))))))</f>
        <v/>
      </c>
      <c r="S81" s="9"/>
      <c r="T81" s="31" t="str">
        <f>IF($A81="","",IF($C81="","",IF($C81="NOX",VLOOKUP($B81,'Vlookup (hide)'!$A$4:$J$54,10,FALSE),IF($C81="VOC",VLOOKUP($B81,'Vlookup (hide)'!$L$4:$U$54,10,FALSE),IF($C81="SO2",VLOOKUP($B81,'Vlookup (hide)'!$W$4:$AF$54,10,FALSE),IF($C81="PM10",VLOOKUP($B81,'Vlookup (hide)'!$AH$4:$AQ$54,10,FALSE)))))))</f>
        <v/>
      </c>
      <c r="U81" s="9"/>
      <c r="V81" s="219"/>
      <c r="W81" s="258"/>
    </row>
    <row r="82" spans="1:23" ht="72" customHeight="1" x14ac:dyDescent="0.25">
      <c r="A82" s="91"/>
      <c r="B82" s="31" t="str">
        <f>IF(A82="","",VLOOKUP(A82,Hidden!$U$2:$V$52,2,FALSE))</f>
        <v/>
      </c>
      <c r="C82" s="52"/>
      <c r="D82" s="31" t="str">
        <f>IF($A82="","",IF($C82="","",IF($C82="NOX",VLOOKUP($B82,'Vlookup (hide)'!$A$4:$J$54,2,FALSE),IF($C82="VOC",VLOOKUP($B82,'Vlookup (hide)'!$L$4:$U$54,2,FALSE),IF($C82="SO2",VLOOKUP($B82,'Vlookup (hide)'!$W$4:$AF$54,2,FALSE),IF($C82="PM10",VLOOKUP($B82,'Vlookup (hide)'!$AH$4:$AQ$54,2,FALSE)))))))</f>
        <v/>
      </c>
      <c r="E82" s="9"/>
      <c r="F82" s="31" t="str">
        <f>IF($A82="","",IF($C82="","",IF($C82="NOX",VLOOKUP($B82,'Vlookup (hide)'!$A$4:$J$54,3,FALSE),IF($C82="VOC",VLOOKUP($B82,'Vlookup (hide)'!$L$4:$U$54,3,FALSE),IF($C82="SO2",VLOOKUP($B82,'Vlookup (hide)'!$W$4:$AF$54,3,FALSE),IF($C82="PM10",VLOOKUP($B82,'Vlookup (hide)'!$AH$4:$AQ$54,3,FALSE)))))))</f>
        <v/>
      </c>
      <c r="G82" s="9"/>
      <c r="H82" s="31" t="str">
        <f>IF($A82="","",IF($C82="","",IF($C82="NOX",VLOOKUP($B82,'Vlookup (hide)'!$A$4:$J$54,4,FALSE),IF($C82="VOC",VLOOKUP($B82,'Vlookup (hide)'!$L$4:$U$54,4,FALSE),IF($C82="SO2",VLOOKUP($B82,'Vlookup (hide)'!$W$4:$AF$54,4,FALSE),IF($C82="PM10",VLOOKUP($B82,'Vlookup (hide)'!$AH$4:$AQ$54,4,FALSE)))))))</f>
        <v/>
      </c>
      <c r="I82" s="9"/>
      <c r="J82" s="31" t="str">
        <f>IF($A82="","",IF($C82="","",IF($C82="NOX",VLOOKUP($B82,'Vlookup (hide)'!$A$4:$J$54,5,FALSE),IF($C82="VOC",VLOOKUP($B82,'Vlookup (hide)'!$L$4:$U$54,5,FALSE),IF($C82="SO2",VLOOKUP($B82,'Vlookup (hide)'!$W$4:$AF$54,5,FALSE),IF($C82="PM10",VLOOKUP($B82,'Vlookup (hide)'!$AH$4:$AQ$54,5,FALSE)))))))</f>
        <v/>
      </c>
      <c r="K82" s="9"/>
      <c r="L82" s="31" t="str">
        <f>IF($A82="","",IF($C82="","",IF($C82="NOX",VLOOKUP($B82,'Vlookup (hide)'!$A$4:$J$54,6,FALSE),IF($C82="VOC",VLOOKUP($B82,'Vlookup (hide)'!$L$4:$U$54,6,FALSE),IF($C82="SO2",VLOOKUP($B82,'Vlookup (hide)'!$W$4:$AF$54,6,FALSE),IF($C82="PM10",VLOOKUP($B82,'Vlookup (hide)'!$AH$4:$AQ$54,6,FALSE)))))))</f>
        <v/>
      </c>
      <c r="M82" s="9"/>
      <c r="N82" s="31" t="str">
        <f>IF($A82="","",IF($C82="","",IF($C82="NOX",VLOOKUP($B82,'Vlookup (hide)'!$A$4:$J$54,7,FALSE),IF($C82="VOC",VLOOKUP($B82,'Vlookup (hide)'!$L$4:$U$54,7,FALSE),IF($C82="SO2",VLOOKUP($B82,'Vlookup (hide)'!$W$4:$AF$54,7,FALSE),IF($C82="PM10",VLOOKUP($B82,'Vlookup (hide)'!$AH$4:$AQ$54,7,FALSE)))))))</f>
        <v/>
      </c>
      <c r="O82" s="9"/>
      <c r="P82" s="31" t="str">
        <f>IF($A82="","",IF($C82="","",IF($C82="NOX",VLOOKUP($B82,'Vlookup (hide)'!$A$4:$J$54,8,FALSE),IF($C82="VOC",VLOOKUP($B82,'Vlookup (hide)'!$L$4:$U$54,8,FALSE),IF($C82="SO2",VLOOKUP($B82,'Vlookup (hide)'!$W$4:$AF$54,8,FALSE),IF($C82="PM10",VLOOKUP($B82,'Vlookup (hide)'!$AH$4:$AQ$54,8,FALSE)))))))</f>
        <v/>
      </c>
      <c r="Q82" s="9"/>
      <c r="R82" s="31" t="str">
        <f>IF($A82="","",IF($C82="","",IF($C82="NOX",VLOOKUP($B82,'Vlookup (hide)'!$A$4:$J$54,9,FALSE),IF($C82="VOC",VLOOKUP($B82,'Vlookup (hide)'!$L$4:$U$54,9,FALSE),IF($C82="SO2",VLOOKUP($B82,'Vlookup (hide)'!$W$4:$AF$54,9,FALSE),IF($C82="PM10",VLOOKUP($B82,'Vlookup (hide)'!$AH$4:$AQ$54,9,FALSE)))))))</f>
        <v/>
      </c>
      <c r="S82" s="9"/>
      <c r="T82" s="31" t="str">
        <f>IF($A82="","",IF($C82="","",IF($C82="NOX",VLOOKUP($B82,'Vlookup (hide)'!$A$4:$J$54,10,FALSE),IF($C82="VOC",VLOOKUP($B82,'Vlookup (hide)'!$L$4:$U$54,10,FALSE),IF($C82="SO2",VLOOKUP($B82,'Vlookup (hide)'!$W$4:$AF$54,10,FALSE),IF($C82="PM10",VLOOKUP($B82,'Vlookup (hide)'!$AH$4:$AQ$54,10,FALSE)))))))</f>
        <v/>
      </c>
      <c r="U82" s="9"/>
      <c r="V82" s="219"/>
      <c r="W82" s="258"/>
    </row>
    <row r="83" spans="1:23" ht="72" customHeight="1" x14ac:dyDescent="0.25">
      <c r="A83" s="91"/>
      <c r="B83" s="31" t="str">
        <f>IF(A83="","",VLOOKUP(A83,Hidden!$U$2:$V$52,2,FALSE))</f>
        <v/>
      </c>
      <c r="C83" s="52"/>
      <c r="D83" s="31" t="str">
        <f>IF($A83="","",IF($C83="","",IF($C83="NOX",VLOOKUP($B83,'Vlookup (hide)'!$A$4:$J$54,2,FALSE),IF($C83="VOC",VLOOKUP($B83,'Vlookup (hide)'!$L$4:$U$54,2,FALSE),IF($C83="SO2",VLOOKUP($B83,'Vlookup (hide)'!$W$4:$AF$54,2,FALSE),IF($C83="PM10",VLOOKUP($B83,'Vlookup (hide)'!$AH$4:$AQ$54,2,FALSE)))))))</f>
        <v/>
      </c>
      <c r="E83" s="9"/>
      <c r="F83" s="31" t="str">
        <f>IF($A83="","",IF($C83="","",IF($C83="NOX",VLOOKUP($B83,'Vlookup (hide)'!$A$4:$J$54,3,FALSE),IF($C83="VOC",VLOOKUP($B83,'Vlookup (hide)'!$L$4:$U$54,3,FALSE),IF($C83="SO2",VLOOKUP($B83,'Vlookup (hide)'!$W$4:$AF$54,3,FALSE),IF($C83="PM10",VLOOKUP($B83,'Vlookup (hide)'!$AH$4:$AQ$54,3,FALSE)))))))</f>
        <v/>
      </c>
      <c r="G83" s="9"/>
      <c r="H83" s="31" t="str">
        <f>IF($A83="","",IF($C83="","",IF($C83="NOX",VLOOKUP($B83,'Vlookup (hide)'!$A$4:$J$54,4,FALSE),IF($C83="VOC",VLOOKUP($B83,'Vlookup (hide)'!$L$4:$U$54,4,FALSE),IF($C83="SO2",VLOOKUP($B83,'Vlookup (hide)'!$W$4:$AF$54,4,FALSE),IF($C83="PM10",VLOOKUP($B83,'Vlookup (hide)'!$AH$4:$AQ$54,4,FALSE)))))))</f>
        <v/>
      </c>
      <c r="I83" s="9"/>
      <c r="J83" s="31" t="str">
        <f>IF($A83="","",IF($C83="","",IF($C83="NOX",VLOOKUP($B83,'Vlookup (hide)'!$A$4:$J$54,5,FALSE),IF($C83="VOC",VLOOKUP($B83,'Vlookup (hide)'!$L$4:$U$54,5,FALSE),IF($C83="SO2",VLOOKUP($B83,'Vlookup (hide)'!$W$4:$AF$54,5,FALSE),IF($C83="PM10",VLOOKUP($B83,'Vlookup (hide)'!$AH$4:$AQ$54,5,FALSE)))))))</f>
        <v/>
      </c>
      <c r="K83" s="9"/>
      <c r="L83" s="31" t="str">
        <f>IF($A83="","",IF($C83="","",IF($C83="NOX",VLOOKUP($B83,'Vlookup (hide)'!$A$4:$J$54,6,FALSE),IF($C83="VOC",VLOOKUP($B83,'Vlookup (hide)'!$L$4:$U$54,6,FALSE),IF($C83="SO2",VLOOKUP($B83,'Vlookup (hide)'!$W$4:$AF$54,6,FALSE),IF($C83="PM10",VLOOKUP($B83,'Vlookup (hide)'!$AH$4:$AQ$54,6,FALSE)))))))</f>
        <v/>
      </c>
      <c r="M83" s="9"/>
      <c r="N83" s="31" t="str">
        <f>IF($A83="","",IF($C83="","",IF($C83="NOX",VLOOKUP($B83,'Vlookup (hide)'!$A$4:$J$54,7,FALSE),IF($C83="VOC",VLOOKUP($B83,'Vlookup (hide)'!$L$4:$U$54,7,FALSE),IF($C83="SO2",VLOOKUP($B83,'Vlookup (hide)'!$W$4:$AF$54,7,FALSE),IF($C83="PM10",VLOOKUP($B83,'Vlookup (hide)'!$AH$4:$AQ$54,7,FALSE)))))))</f>
        <v/>
      </c>
      <c r="O83" s="9"/>
      <c r="P83" s="31" t="str">
        <f>IF($A83="","",IF($C83="","",IF($C83="NOX",VLOOKUP($B83,'Vlookup (hide)'!$A$4:$J$54,8,FALSE),IF($C83="VOC",VLOOKUP($B83,'Vlookup (hide)'!$L$4:$U$54,8,FALSE),IF($C83="SO2",VLOOKUP($B83,'Vlookup (hide)'!$W$4:$AF$54,8,FALSE),IF($C83="PM10",VLOOKUP($B83,'Vlookup (hide)'!$AH$4:$AQ$54,8,FALSE)))))))</f>
        <v/>
      </c>
      <c r="Q83" s="9"/>
      <c r="R83" s="31" t="str">
        <f>IF($A83="","",IF($C83="","",IF($C83="NOX",VLOOKUP($B83,'Vlookup (hide)'!$A$4:$J$54,9,FALSE),IF($C83="VOC",VLOOKUP($B83,'Vlookup (hide)'!$L$4:$U$54,9,FALSE),IF($C83="SO2",VLOOKUP($B83,'Vlookup (hide)'!$W$4:$AF$54,9,FALSE),IF($C83="PM10",VLOOKUP($B83,'Vlookup (hide)'!$AH$4:$AQ$54,9,FALSE)))))))</f>
        <v/>
      </c>
      <c r="S83" s="9"/>
      <c r="T83" s="31" t="str">
        <f>IF($A83="","",IF($C83="","",IF($C83="NOX",VLOOKUP($B83,'Vlookup (hide)'!$A$4:$J$54,10,FALSE),IF($C83="VOC",VLOOKUP($B83,'Vlookup (hide)'!$L$4:$U$54,10,FALSE),IF($C83="SO2",VLOOKUP($B83,'Vlookup (hide)'!$W$4:$AF$54,10,FALSE),IF($C83="PM10",VLOOKUP($B83,'Vlookup (hide)'!$AH$4:$AQ$54,10,FALSE)))))))</f>
        <v/>
      </c>
      <c r="U83" s="9"/>
      <c r="V83" s="219"/>
      <c r="W83" s="258"/>
    </row>
    <row r="84" spans="1:23" ht="72" customHeight="1" x14ac:dyDescent="0.25">
      <c r="A84" s="91"/>
      <c r="B84" s="31" t="str">
        <f>IF(A84="","",VLOOKUP(A84,Hidden!$U$2:$V$52,2,FALSE))</f>
        <v/>
      </c>
      <c r="C84" s="52"/>
      <c r="D84" s="31" t="str">
        <f>IF($A84="","",IF($C84="","",IF($C84="NOX",VLOOKUP($B84,'Vlookup (hide)'!$A$4:$J$54,2,FALSE),IF($C84="VOC",VLOOKUP($B84,'Vlookup (hide)'!$L$4:$U$54,2,FALSE),IF($C84="SO2",VLOOKUP($B84,'Vlookup (hide)'!$W$4:$AF$54,2,FALSE),IF($C84="PM10",VLOOKUP($B84,'Vlookup (hide)'!$AH$4:$AQ$54,2,FALSE)))))))</f>
        <v/>
      </c>
      <c r="E84" s="9"/>
      <c r="F84" s="31" t="str">
        <f>IF($A84="","",IF($C84="","",IF($C84="NOX",VLOOKUP($B84,'Vlookup (hide)'!$A$4:$J$54,3,FALSE),IF($C84="VOC",VLOOKUP($B84,'Vlookup (hide)'!$L$4:$U$54,3,FALSE),IF($C84="SO2",VLOOKUP($B84,'Vlookup (hide)'!$W$4:$AF$54,3,FALSE),IF($C84="PM10",VLOOKUP($B84,'Vlookup (hide)'!$AH$4:$AQ$54,3,FALSE)))))))</f>
        <v/>
      </c>
      <c r="G84" s="9"/>
      <c r="H84" s="31" t="str">
        <f>IF($A84="","",IF($C84="","",IF($C84="NOX",VLOOKUP($B84,'Vlookup (hide)'!$A$4:$J$54,4,FALSE),IF($C84="VOC",VLOOKUP($B84,'Vlookup (hide)'!$L$4:$U$54,4,FALSE),IF($C84="SO2",VLOOKUP($B84,'Vlookup (hide)'!$W$4:$AF$54,4,FALSE),IF($C84="PM10",VLOOKUP($B84,'Vlookup (hide)'!$AH$4:$AQ$54,4,FALSE)))))))</f>
        <v/>
      </c>
      <c r="I84" s="9"/>
      <c r="J84" s="31" t="str">
        <f>IF($A84="","",IF($C84="","",IF($C84="NOX",VLOOKUP($B84,'Vlookup (hide)'!$A$4:$J$54,5,FALSE),IF($C84="VOC",VLOOKUP($B84,'Vlookup (hide)'!$L$4:$U$54,5,FALSE),IF($C84="SO2",VLOOKUP($B84,'Vlookup (hide)'!$W$4:$AF$54,5,FALSE),IF($C84="PM10",VLOOKUP($B84,'Vlookup (hide)'!$AH$4:$AQ$54,5,FALSE)))))))</f>
        <v/>
      </c>
      <c r="K84" s="9"/>
      <c r="L84" s="31" t="str">
        <f>IF($A84="","",IF($C84="","",IF($C84="NOX",VLOOKUP($B84,'Vlookup (hide)'!$A$4:$J$54,6,FALSE),IF($C84="VOC",VLOOKUP($B84,'Vlookup (hide)'!$L$4:$U$54,6,FALSE),IF($C84="SO2",VLOOKUP($B84,'Vlookup (hide)'!$W$4:$AF$54,6,FALSE),IF($C84="PM10",VLOOKUP($B84,'Vlookup (hide)'!$AH$4:$AQ$54,6,FALSE)))))))</f>
        <v/>
      </c>
      <c r="M84" s="9"/>
      <c r="N84" s="31" t="str">
        <f>IF($A84="","",IF($C84="","",IF($C84="NOX",VLOOKUP($B84,'Vlookup (hide)'!$A$4:$J$54,7,FALSE),IF($C84="VOC",VLOOKUP($B84,'Vlookup (hide)'!$L$4:$U$54,7,FALSE),IF($C84="SO2",VLOOKUP($B84,'Vlookup (hide)'!$W$4:$AF$54,7,FALSE),IF($C84="PM10",VLOOKUP($B84,'Vlookup (hide)'!$AH$4:$AQ$54,7,FALSE)))))))</f>
        <v/>
      </c>
      <c r="O84" s="9"/>
      <c r="P84" s="31" t="str">
        <f>IF($A84="","",IF($C84="","",IF($C84="NOX",VLOOKUP($B84,'Vlookup (hide)'!$A$4:$J$54,8,FALSE),IF($C84="VOC",VLOOKUP($B84,'Vlookup (hide)'!$L$4:$U$54,8,FALSE),IF($C84="SO2",VLOOKUP($B84,'Vlookup (hide)'!$W$4:$AF$54,8,FALSE),IF($C84="PM10",VLOOKUP($B84,'Vlookup (hide)'!$AH$4:$AQ$54,8,FALSE)))))))</f>
        <v/>
      </c>
      <c r="Q84" s="9"/>
      <c r="R84" s="31" t="str">
        <f>IF($A84="","",IF($C84="","",IF($C84="NOX",VLOOKUP($B84,'Vlookup (hide)'!$A$4:$J$54,9,FALSE),IF($C84="VOC",VLOOKUP($B84,'Vlookup (hide)'!$L$4:$U$54,9,FALSE),IF($C84="SO2",VLOOKUP($B84,'Vlookup (hide)'!$W$4:$AF$54,9,FALSE),IF($C84="PM10",VLOOKUP($B84,'Vlookup (hide)'!$AH$4:$AQ$54,9,FALSE)))))))</f>
        <v/>
      </c>
      <c r="S84" s="9"/>
      <c r="T84" s="31" t="str">
        <f>IF($A84="","",IF($C84="","",IF($C84="NOX",VLOOKUP($B84,'Vlookup (hide)'!$A$4:$J$54,10,FALSE),IF($C84="VOC",VLOOKUP($B84,'Vlookup (hide)'!$L$4:$U$54,10,FALSE),IF($C84="SO2",VLOOKUP($B84,'Vlookup (hide)'!$W$4:$AF$54,10,FALSE),IF($C84="PM10",VLOOKUP($B84,'Vlookup (hide)'!$AH$4:$AQ$54,10,FALSE)))))))</f>
        <v/>
      </c>
      <c r="U84" s="9"/>
      <c r="V84" s="219"/>
      <c r="W84" s="258"/>
    </row>
    <row r="85" spans="1:23" ht="72" customHeight="1" x14ac:dyDescent="0.25">
      <c r="A85" s="91"/>
      <c r="B85" s="31" t="str">
        <f>IF(A85="","",VLOOKUP(A85,Hidden!$U$2:$V$52,2,FALSE))</f>
        <v/>
      </c>
      <c r="C85" s="52"/>
      <c r="D85" s="31" t="str">
        <f>IF($A85="","",IF($C85="","",IF($C85="NOX",VLOOKUP($B85,'Vlookup (hide)'!$A$4:$J$54,2,FALSE),IF($C85="VOC",VLOOKUP($B85,'Vlookup (hide)'!$L$4:$U$54,2,FALSE),IF($C85="SO2",VLOOKUP($B85,'Vlookup (hide)'!$W$4:$AF$54,2,FALSE),IF($C85="PM10",VLOOKUP($B85,'Vlookup (hide)'!$AH$4:$AQ$54,2,FALSE)))))))</f>
        <v/>
      </c>
      <c r="E85" s="9"/>
      <c r="F85" s="31" t="str">
        <f>IF($A85="","",IF($C85="","",IF($C85="NOX",VLOOKUP($B85,'Vlookup (hide)'!$A$4:$J$54,3,FALSE),IF($C85="VOC",VLOOKUP($B85,'Vlookup (hide)'!$L$4:$U$54,3,FALSE),IF($C85="SO2",VLOOKUP($B85,'Vlookup (hide)'!$W$4:$AF$54,3,FALSE),IF($C85="PM10",VLOOKUP($B85,'Vlookup (hide)'!$AH$4:$AQ$54,3,FALSE)))))))</f>
        <v/>
      </c>
      <c r="G85" s="9"/>
      <c r="H85" s="31" t="str">
        <f>IF($A85="","",IF($C85="","",IF($C85="NOX",VLOOKUP($B85,'Vlookup (hide)'!$A$4:$J$54,4,FALSE),IF($C85="VOC",VLOOKUP($B85,'Vlookup (hide)'!$L$4:$U$54,4,FALSE),IF($C85="SO2",VLOOKUP($B85,'Vlookup (hide)'!$W$4:$AF$54,4,FALSE),IF($C85="PM10",VLOOKUP($B85,'Vlookup (hide)'!$AH$4:$AQ$54,4,FALSE)))))))</f>
        <v/>
      </c>
      <c r="I85" s="9"/>
      <c r="J85" s="31" t="str">
        <f>IF($A85="","",IF($C85="","",IF($C85="NOX",VLOOKUP($B85,'Vlookup (hide)'!$A$4:$J$54,5,FALSE),IF($C85="VOC",VLOOKUP($B85,'Vlookup (hide)'!$L$4:$U$54,5,FALSE),IF($C85="SO2",VLOOKUP($B85,'Vlookup (hide)'!$W$4:$AF$54,5,FALSE),IF($C85="PM10",VLOOKUP($B85,'Vlookup (hide)'!$AH$4:$AQ$54,5,FALSE)))))))</f>
        <v/>
      </c>
      <c r="K85" s="9"/>
      <c r="L85" s="31" t="str">
        <f>IF($A85="","",IF($C85="","",IF($C85="NOX",VLOOKUP($B85,'Vlookup (hide)'!$A$4:$J$54,6,FALSE),IF($C85="VOC",VLOOKUP($B85,'Vlookup (hide)'!$L$4:$U$54,6,FALSE),IF($C85="SO2",VLOOKUP($B85,'Vlookup (hide)'!$W$4:$AF$54,6,FALSE),IF($C85="PM10",VLOOKUP($B85,'Vlookup (hide)'!$AH$4:$AQ$54,6,FALSE)))))))</f>
        <v/>
      </c>
      <c r="M85" s="9"/>
      <c r="N85" s="31" t="str">
        <f>IF($A85="","",IF($C85="","",IF($C85="NOX",VLOOKUP($B85,'Vlookup (hide)'!$A$4:$J$54,7,FALSE),IF($C85="VOC",VLOOKUP($B85,'Vlookup (hide)'!$L$4:$U$54,7,FALSE),IF($C85="SO2",VLOOKUP($B85,'Vlookup (hide)'!$W$4:$AF$54,7,FALSE),IF($C85="PM10",VLOOKUP($B85,'Vlookup (hide)'!$AH$4:$AQ$54,7,FALSE)))))))</f>
        <v/>
      </c>
      <c r="O85" s="9"/>
      <c r="P85" s="31" t="str">
        <f>IF($A85="","",IF($C85="","",IF($C85="NOX",VLOOKUP($B85,'Vlookup (hide)'!$A$4:$J$54,8,FALSE),IF($C85="VOC",VLOOKUP($B85,'Vlookup (hide)'!$L$4:$U$54,8,FALSE),IF($C85="SO2",VLOOKUP($B85,'Vlookup (hide)'!$W$4:$AF$54,8,FALSE),IF($C85="PM10",VLOOKUP($B85,'Vlookup (hide)'!$AH$4:$AQ$54,8,FALSE)))))))</f>
        <v/>
      </c>
      <c r="Q85" s="9"/>
      <c r="R85" s="31" t="str">
        <f>IF($A85="","",IF($C85="","",IF($C85="NOX",VLOOKUP($B85,'Vlookup (hide)'!$A$4:$J$54,9,FALSE),IF($C85="VOC",VLOOKUP($B85,'Vlookup (hide)'!$L$4:$U$54,9,FALSE),IF($C85="SO2",VLOOKUP($B85,'Vlookup (hide)'!$W$4:$AF$54,9,FALSE),IF($C85="PM10",VLOOKUP($B85,'Vlookup (hide)'!$AH$4:$AQ$54,9,FALSE)))))))</f>
        <v/>
      </c>
      <c r="S85" s="9"/>
      <c r="T85" s="31" t="str">
        <f>IF($A85="","",IF($C85="","",IF($C85="NOX",VLOOKUP($B85,'Vlookup (hide)'!$A$4:$J$54,10,FALSE),IF($C85="VOC",VLOOKUP($B85,'Vlookup (hide)'!$L$4:$U$54,10,FALSE),IF($C85="SO2",VLOOKUP($B85,'Vlookup (hide)'!$W$4:$AF$54,10,FALSE),IF($C85="PM10",VLOOKUP($B85,'Vlookup (hide)'!$AH$4:$AQ$54,10,FALSE)))))))</f>
        <v/>
      </c>
      <c r="U85" s="9"/>
      <c r="V85" s="219"/>
      <c r="W85" s="258"/>
    </row>
    <row r="86" spans="1:23" ht="72" customHeight="1" x14ac:dyDescent="0.25">
      <c r="A86" s="91"/>
      <c r="B86" s="31" t="str">
        <f>IF(A86="","",VLOOKUP(A86,Hidden!$U$2:$V$52,2,FALSE))</f>
        <v/>
      </c>
      <c r="C86" s="52"/>
      <c r="D86" s="31" t="str">
        <f>IF($A86="","",IF($C86="","",IF($C86="NOX",VLOOKUP($B86,'Vlookup (hide)'!$A$4:$J$54,2,FALSE),IF($C86="VOC",VLOOKUP($B86,'Vlookup (hide)'!$L$4:$U$54,2,FALSE),IF($C86="SO2",VLOOKUP($B86,'Vlookup (hide)'!$W$4:$AF$54,2,FALSE),IF($C86="PM10",VLOOKUP($B86,'Vlookup (hide)'!$AH$4:$AQ$54,2,FALSE)))))))</f>
        <v/>
      </c>
      <c r="E86" s="9"/>
      <c r="F86" s="31" t="str">
        <f>IF($A86="","",IF($C86="","",IF($C86="NOX",VLOOKUP($B86,'Vlookup (hide)'!$A$4:$J$54,3,FALSE),IF($C86="VOC",VLOOKUP($B86,'Vlookup (hide)'!$L$4:$U$54,3,FALSE),IF($C86="SO2",VLOOKUP($B86,'Vlookup (hide)'!$W$4:$AF$54,3,FALSE),IF($C86="PM10",VLOOKUP($B86,'Vlookup (hide)'!$AH$4:$AQ$54,3,FALSE)))))))</f>
        <v/>
      </c>
      <c r="G86" s="9"/>
      <c r="H86" s="31" t="str">
        <f>IF($A86="","",IF($C86="","",IF($C86="NOX",VLOOKUP($B86,'Vlookup (hide)'!$A$4:$J$54,4,FALSE),IF($C86="VOC",VLOOKUP($B86,'Vlookup (hide)'!$L$4:$U$54,4,FALSE),IF($C86="SO2",VLOOKUP($B86,'Vlookup (hide)'!$W$4:$AF$54,4,FALSE),IF($C86="PM10",VLOOKUP($B86,'Vlookup (hide)'!$AH$4:$AQ$54,4,FALSE)))))))</f>
        <v/>
      </c>
      <c r="I86" s="9"/>
      <c r="J86" s="31" t="str">
        <f>IF($A86="","",IF($C86="","",IF($C86="NOX",VLOOKUP($B86,'Vlookup (hide)'!$A$4:$J$54,5,FALSE),IF($C86="VOC",VLOOKUP($B86,'Vlookup (hide)'!$L$4:$U$54,5,FALSE),IF($C86="SO2",VLOOKUP($B86,'Vlookup (hide)'!$W$4:$AF$54,5,FALSE),IF($C86="PM10",VLOOKUP($B86,'Vlookup (hide)'!$AH$4:$AQ$54,5,FALSE)))))))</f>
        <v/>
      </c>
      <c r="K86" s="9"/>
      <c r="L86" s="31" t="str">
        <f>IF($A86="","",IF($C86="","",IF($C86="NOX",VLOOKUP($B86,'Vlookup (hide)'!$A$4:$J$54,6,FALSE),IF($C86="VOC",VLOOKUP($B86,'Vlookup (hide)'!$L$4:$U$54,6,FALSE),IF($C86="SO2",VLOOKUP($B86,'Vlookup (hide)'!$W$4:$AF$54,6,FALSE),IF($C86="PM10",VLOOKUP($B86,'Vlookup (hide)'!$AH$4:$AQ$54,6,FALSE)))))))</f>
        <v/>
      </c>
      <c r="M86" s="9"/>
      <c r="N86" s="31" t="str">
        <f>IF($A86="","",IF($C86="","",IF($C86="NOX",VLOOKUP($B86,'Vlookup (hide)'!$A$4:$J$54,7,FALSE),IF($C86="VOC",VLOOKUP($B86,'Vlookup (hide)'!$L$4:$U$54,7,FALSE),IF($C86="SO2",VLOOKUP($B86,'Vlookup (hide)'!$W$4:$AF$54,7,FALSE),IF($C86="PM10",VLOOKUP($B86,'Vlookup (hide)'!$AH$4:$AQ$54,7,FALSE)))))))</f>
        <v/>
      </c>
      <c r="O86" s="9"/>
      <c r="P86" s="31" t="str">
        <f>IF($A86="","",IF($C86="","",IF($C86="NOX",VLOOKUP($B86,'Vlookup (hide)'!$A$4:$J$54,8,FALSE),IF($C86="VOC",VLOOKUP($B86,'Vlookup (hide)'!$L$4:$U$54,8,FALSE),IF($C86="SO2",VLOOKUP($B86,'Vlookup (hide)'!$W$4:$AF$54,8,FALSE),IF($C86="PM10",VLOOKUP($B86,'Vlookup (hide)'!$AH$4:$AQ$54,8,FALSE)))))))</f>
        <v/>
      </c>
      <c r="Q86" s="9"/>
      <c r="R86" s="31" t="str">
        <f>IF($A86="","",IF($C86="","",IF($C86="NOX",VLOOKUP($B86,'Vlookup (hide)'!$A$4:$J$54,9,FALSE),IF($C86="VOC",VLOOKUP($B86,'Vlookup (hide)'!$L$4:$U$54,9,FALSE),IF($C86="SO2",VLOOKUP($B86,'Vlookup (hide)'!$W$4:$AF$54,9,FALSE),IF($C86="PM10",VLOOKUP($B86,'Vlookup (hide)'!$AH$4:$AQ$54,9,FALSE)))))))</f>
        <v/>
      </c>
      <c r="S86" s="9"/>
      <c r="T86" s="31" t="str">
        <f>IF($A86="","",IF($C86="","",IF($C86="NOX",VLOOKUP($B86,'Vlookup (hide)'!$A$4:$J$54,10,FALSE),IF($C86="VOC",VLOOKUP($B86,'Vlookup (hide)'!$L$4:$U$54,10,FALSE),IF($C86="SO2",VLOOKUP($B86,'Vlookup (hide)'!$W$4:$AF$54,10,FALSE),IF($C86="PM10",VLOOKUP($B86,'Vlookup (hide)'!$AH$4:$AQ$54,10,FALSE)))))))</f>
        <v/>
      </c>
      <c r="U86" s="9"/>
      <c r="V86" s="219"/>
      <c r="W86" s="258"/>
    </row>
    <row r="87" spans="1:23" ht="72" customHeight="1" x14ac:dyDescent="0.25">
      <c r="A87" s="91"/>
      <c r="B87" s="31" t="str">
        <f>IF(A87="","",VLOOKUP(A87,Hidden!$U$2:$V$52,2,FALSE))</f>
        <v/>
      </c>
      <c r="C87" s="52"/>
      <c r="D87" s="31" t="str">
        <f>IF($A87="","",IF($C87="","",IF($C87="NOX",VLOOKUP($B87,'Vlookup (hide)'!$A$4:$J$54,2,FALSE),IF($C87="VOC",VLOOKUP($B87,'Vlookup (hide)'!$L$4:$U$54,2,FALSE),IF($C87="SO2",VLOOKUP($B87,'Vlookup (hide)'!$W$4:$AF$54,2,FALSE),IF($C87="PM10",VLOOKUP($B87,'Vlookup (hide)'!$AH$4:$AQ$54,2,FALSE)))))))</f>
        <v/>
      </c>
      <c r="E87" s="9"/>
      <c r="F87" s="31" t="str">
        <f>IF($A87="","",IF($C87="","",IF($C87="NOX",VLOOKUP($B87,'Vlookup (hide)'!$A$4:$J$54,3,FALSE),IF($C87="VOC",VLOOKUP($B87,'Vlookup (hide)'!$L$4:$U$54,3,FALSE),IF($C87="SO2",VLOOKUP($B87,'Vlookup (hide)'!$W$4:$AF$54,3,FALSE),IF($C87="PM10",VLOOKUP($B87,'Vlookup (hide)'!$AH$4:$AQ$54,3,FALSE)))))))</f>
        <v/>
      </c>
      <c r="G87" s="9"/>
      <c r="H87" s="31" t="str">
        <f>IF($A87="","",IF($C87="","",IF($C87="NOX",VLOOKUP($B87,'Vlookup (hide)'!$A$4:$J$54,4,FALSE),IF($C87="VOC",VLOOKUP($B87,'Vlookup (hide)'!$L$4:$U$54,4,FALSE),IF($C87="SO2",VLOOKUP($B87,'Vlookup (hide)'!$W$4:$AF$54,4,FALSE),IF($C87="PM10",VLOOKUP($B87,'Vlookup (hide)'!$AH$4:$AQ$54,4,FALSE)))))))</f>
        <v/>
      </c>
      <c r="I87" s="9"/>
      <c r="J87" s="31" t="str">
        <f>IF($A87="","",IF($C87="","",IF($C87="NOX",VLOOKUP($B87,'Vlookup (hide)'!$A$4:$J$54,5,FALSE),IF($C87="VOC",VLOOKUP($B87,'Vlookup (hide)'!$L$4:$U$54,5,FALSE),IF($C87="SO2",VLOOKUP($B87,'Vlookup (hide)'!$W$4:$AF$54,5,FALSE),IF($C87="PM10",VLOOKUP($B87,'Vlookup (hide)'!$AH$4:$AQ$54,5,FALSE)))))))</f>
        <v/>
      </c>
      <c r="K87" s="9"/>
      <c r="L87" s="31" t="str">
        <f>IF($A87="","",IF($C87="","",IF($C87="NOX",VLOOKUP($B87,'Vlookup (hide)'!$A$4:$J$54,6,FALSE),IF($C87="VOC",VLOOKUP($B87,'Vlookup (hide)'!$L$4:$U$54,6,FALSE),IF($C87="SO2",VLOOKUP($B87,'Vlookup (hide)'!$W$4:$AF$54,6,FALSE),IF($C87="PM10",VLOOKUP($B87,'Vlookup (hide)'!$AH$4:$AQ$54,6,FALSE)))))))</f>
        <v/>
      </c>
      <c r="M87" s="9"/>
      <c r="N87" s="31" t="str">
        <f>IF($A87="","",IF($C87="","",IF($C87="NOX",VLOOKUP($B87,'Vlookup (hide)'!$A$4:$J$54,7,FALSE),IF($C87="VOC",VLOOKUP($B87,'Vlookup (hide)'!$L$4:$U$54,7,FALSE),IF($C87="SO2",VLOOKUP($B87,'Vlookup (hide)'!$W$4:$AF$54,7,FALSE),IF($C87="PM10",VLOOKUP($B87,'Vlookup (hide)'!$AH$4:$AQ$54,7,FALSE)))))))</f>
        <v/>
      </c>
      <c r="O87" s="9"/>
      <c r="P87" s="31" t="str">
        <f>IF($A87="","",IF($C87="","",IF($C87="NOX",VLOOKUP($B87,'Vlookup (hide)'!$A$4:$J$54,8,FALSE),IF($C87="VOC",VLOOKUP($B87,'Vlookup (hide)'!$L$4:$U$54,8,FALSE),IF($C87="SO2",VLOOKUP($B87,'Vlookup (hide)'!$W$4:$AF$54,8,FALSE),IF($C87="PM10",VLOOKUP($B87,'Vlookup (hide)'!$AH$4:$AQ$54,8,FALSE)))))))</f>
        <v/>
      </c>
      <c r="Q87" s="9"/>
      <c r="R87" s="31" t="str">
        <f>IF($A87="","",IF($C87="","",IF($C87="NOX",VLOOKUP($B87,'Vlookup (hide)'!$A$4:$J$54,9,FALSE),IF($C87="VOC",VLOOKUP($B87,'Vlookup (hide)'!$L$4:$U$54,9,FALSE),IF($C87="SO2",VLOOKUP($B87,'Vlookup (hide)'!$W$4:$AF$54,9,FALSE),IF($C87="PM10",VLOOKUP($B87,'Vlookup (hide)'!$AH$4:$AQ$54,9,FALSE)))))))</f>
        <v/>
      </c>
      <c r="S87" s="9"/>
      <c r="T87" s="31" t="str">
        <f>IF($A87="","",IF($C87="","",IF($C87="NOX",VLOOKUP($B87,'Vlookup (hide)'!$A$4:$J$54,10,FALSE),IF($C87="VOC",VLOOKUP($B87,'Vlookup (hide)'!$L$4:$U$54,10,FALSE),IF($C87="SO2",VLOOKUP($B87,'Vlookup (hide)'!$W$4:$AF$54,10,FALSE),IF($C87="PM10",VLOOKUP($B87,'Vlookup (hide)'!$AH$4:$AQ$54,10,FALSE)))))))</f>
        <v/>
      </c>
      <c r="U87" s="9"/>
      <c r="V87" s="219"/>
      <c r="W87" s="258"/>
    </row>
    <row r="88" spans="1:23" ht="72" customHeight="1" x14ac:dyDescent="0.25">
      <c r="A88" s="91"/>
      <c r="B88" s="31" t="str">
        <f>IF(A88="","",VLOOKUP(A88,Hidden!$U$2:$V$52,2,FALSE))</f>
        <v/>
      </c>
      <c r="C88" s="52"/>
      <c r="D88" s="31" t="str">
        <f>IF($A88="","",IF($C88="","",IF($C88="NOX",VLOOKUP($B88,'Vlookup (hide)'!$A$4:$J$54,2,FALSE),IF($C88="VOC",VLOOKUP($B88,'Vlookup (hide)'!$L$4:$U$54,2,FALSE),IF($C88="SO2",VLOOKUP($B88,'Vlookup (hide)'!$W$4:$AF$54,2,FALSE),IF($C88="PM10",VLOOKUP($B88,'Vlookup (hide)'!$AH$4:$AQ$54,2,FALSE)))))))</f>
        <v/>
      </c>
      <c r="E88" s="9"/>
      <c r="F88" s="31" t="str">
        <f>IF($A88="","",IF($C88="","",IF($C88="NOX",VLOOKUP($B88,'Vlookup (hide)'!$A$4:$J$54,3,FALSE),IF($C88="VOC",VLOOKUP($B88,'Vlookup (hide)'!$L$4:$U$54,3,FALSE),IF($C88="SO2",VLOOKUP($B88,'Vlookup (hide)'!$W$4:$AF$54,3,FALSE),IF($C88="PM10",VLOOKUP($B88,'Vlookup (hide)'!$AH$4:$AQ$54,3,FALSE)))))))</f>
        <v/>
      </c>
      <c r="G88" s="9"/>
      <c r="H88" s="31" t="str">
        <f>IF($A88="","",IF($C88="","",IF($C88="NOX",VLOOKUP($B88,'Vlookup (hide)'!$A$4:$J$54,4,FALSE),IF($C88="VOC",VLOOKUP($B88,'Vlookup (hide)'!$L$4:$U$54,4,FALSE),IF($C88="SO2",VLOOKUP($B88,'Vlookup (hide)'!$W$4:$AF$54,4,FALSE),IF($C88="PM10",VLOOKUP($B88,'Vlookup (hide)'!$AH$4:$AQ$54,4,FALSE)))))))</f>
        <v/>
      </c>
      <c r="I88" s="9"/>
      <c r="J88" s="31" t="str">
        <f>IF($A88="","",IF($C88="","",IF($C88="NOX",VLOOKUP($B88,'Vlookup (hide)'!$A$4:$J$54,5,FALSE),IF($C88="VOC",VLOOKUP($B88,'Vlookup (hide)'!$L$4:$U$54,5,FALSE),IF($C88="SO2",VLOOKUP($B88,'Vlookup (hide)'!$W$4:$AF$54,5,FALSE),IF($C88="PM10",VLOOKUP($B88,'Vlookup (hide)'!$AH$4:$AQ$54,5,FALSE)))))))</f>
        <v/>
      </c>
      <c r="K88" s="9"/>
      <c r="L88" s="31" t="str">
        <f>IF($A88="","",IF($C88="","",IF($C88="NOX",VLOOKUP($B88,'Vlookup (hide)'!$A$4:$J$54,6,FALSE),IF($C88="VOC",VLOOKUP($B88,'Vlookup (hide)'!$L$4:$U$54,6,FALSE),IF($C88="SO2",VLOOKUP($B88,'Vlookup (hide)'!$W$4:$AF$54,6,FALSE),IF($C88="PM10",VLOOKUP($B88,'Vlookup (hide)'!$AH$4:$AQ$54,6,FALSE)))))))</f>
        <v/>
      </c>
      <c r="M88" s="9"/>
      <c r="N88" s="31" t="str">
        <f>IF($A88="","",IF($C88="","",IF($C88="NOX",VLOOKUP($B88,'Vlookup (hide)'!$A$4:$J$54,7,FALSE),IF($C88="VOC",VLOOKUP($B88,'Vlookup (hide)'!$L$4:$U$54,7,FALSE),IF($C88="SO2",VLOOKUP($B88,'Vlookup (hide)'!$W$4:$AF$54,7,FALSE),IF($C88="PM10",VLOOKUP($B88,'Vlookup (hide)'!$AH$4:$AQ$54,7,FALSE)))))))</f>
        <v/>
      </c>
      <c r="O88" s="9"/>
      <c r="P88" s="31" t="str">
        <f>IF($A88="","",IF($C88="","",IF($C88="NOX",VLOOKUP($B88,'Vlookup (hide)'!$A$4:$J$54,8,FALSE),IF($C88="VOC",VLOOKUP($B88,'Vlookup (hide)'!$L$4:$U$54,8,FALSE),IF($C88="SO2",VLOOKUP($B88,'Vlookup (hide)'!$W$4:$AF$54,8,FALSE),IF($C88="PM10",VLOOKUP($B88,'Vlookup (hide)'!$AH$4:$AQ$54,8,FALSE)))))))</f>
        <v/>
      </c>
      <c r="Q88" s="9"/>
      <c r="R88" s="31" t="str">
        <f>IF($A88="","",IF($C88="","",IF($C88="NOX",VLOOKUP($B88,'Vlookup (hide)'!$A$4:$J$54,9,FALSE),IF($C88="VOC",VLOOKUP($B88,'Vlookup (hide)'!$L$4:$U$54,9,FALSE),IF($C88="SO2",VLOOKUP($B88,'Vlookup (hide)'!$W$4:$AF$54,9,FALSE),IF($C88="PM10",VLOOKUP($B88,'Vlookup (hide)'!$AH$4:$AQ$54,9,FALSE)))))))</f>
        <v/>
      </c>
      <c r="S88" s="9"/>
      <c r="T88" s="31" t="str">
        <f>IF($A88="","",IF($C88="","",IF($C88="NOX",VLOOKUP($B88,'Vlookup (hide)'!$A$4:$J$54,10,FALSE),IF($C88="VOC",VLOOKUP($B88,'Vlookup (hide)'!$L$4:$U$54,10,FALSE),IF($C88="SO2",VLOOKUP($B88,'Vlookup (hide)'!$W$4:$AF$54,10,FALSE),IF($C88="PM10",VLOOKUP($B88,'Vlookup (hide)'!$AH$4:$AQ$54,10,FALSE)))))))</f>
        <v/>
      </c>
      <c r="U88" s="9"/>
      <c r="V88" s="219"/>
      <c r="W88" s="258"/>
    </row>
    <row r="89" spans="1:23" ht="72" customHeight="1" x14ac:dyDescent="0.25">
      <c r="A89" s="91"/>
      <c r="B89" s="31" t="str">
        <f>IF(A89="","",VLOOKUP(A89,Hidden!$U$2:$V$52,2,FALSE))</f>
        <v/>
      </c>
      <c r="C89" s="52"/>
      <c r="D89" s="31" t="str">
        <f>IF($A89="","",IF($C89="","",IF($C89="NOX",VLOOKUP($B89,'Vlookup (hide)'!$A$4:$J$54,2,FALSE),IF($C89="VOC",VLOOKUP($B89,'Vlookup (hide)'!$L$4:$U$54,2,FALSE),IF($C89="SO2",VLOOKUP($B89,'Vlookup (hide)'!$W$4:$AF$54,2,FALSE),IF($C89="PM10",VLOOKUP($B89,'Vlookup (hide)'!$AH$4:$AQ$54,2,FALSE)))))))</f>
        <v/>
      </c>
      <c r="E89" s="9"/>
      <c r="F89" s="31" t="str">
        <f>IF($A89="","",IF($C89="","",IF($C89="NOX",VLOOKUP($B89,'Vlookup (hide)'!$A$4:$J$54,3,FALSE),IF($C89="VOC",VLOOKUP($B89,'Vlookup (hide)'!$L$4:$U$54,3,FALSE),IF($C89="SO2",VLOOKUP($B89,'Vlookup (hide)'!$W$4:$AF$54,3,FALSE),IF($C89="PM10",VLOOKUP($B89,'Vlookup (hide)'!$AH$4:$AQ$54,3,FALSE)))))))</f>
        <v/>
      </c>
      <c r="G89" s="9"/>
      <c r="H89" s="31" t="str">
        <f>IF($A89="","",IF($C89="","",IF($C89="NOX",VLOOKUP($B89,'Vlookup (hide)'!$A$4:$J$54,4,FALSE),IF($C89="VOC",VLOOKUP($B89,'Vlookup (hide)'!$L$4:$U$54,4,FALSE),IF($C89="SO2",VLOOKUP($B89,'Vlookup (hide)'!$W$4:$AF$54,4,FALSE),IF($C89="PM10",VLOOKUP($B89,'Vlookup (hide)'!$AH$4:$AQ$54,4,FALSE)))))))</f>
        <v/>
      </c>
      <c r="I89" s="9"/>
      <c r="J89" s="31" t="str">
        <f>IF($A89="","",IF($C89="","",IF($C89="NOX",VLOOKUP($B89,'Vlookup (hide)'!$A$4:$J$54,5,FALSE),IF($C89="VOC",VLOOKUP($B89,'Vlookup (hide)'!$L$4:$U$54,5,FALSE),IF($C89="SO2",VLOOKUP($B89,'Vlookup (hide)'!$W$4:$AF$54,5,FALSE),IF($C89="PM10",VLOOKUP($B89,'Vlookup (hide)'!$AH$4:$AQ$54,5,FALSE)))))))</f>
        <v/>
      </c>
      <c r="K89" s="9"/>
      <c r="L89" s="31" t="str">
        <f>IF($A89="","",IF($C89="","",IF($C89="NOX",VLOOKUP($B89,'Vlookup (hide)'!$A$4:$J$54,6,FALSE),IF($C89="VOC",VLOOKUP($B89,'Vlookup (hide)'!$L$4:$U$54,6,FALSE),IF($C89="SO2",VLOOKUP($B89,'Vlookup (hide)'!$W$4:$AF$54,6,FALSE),IF($C89="PM10",VLOOKUP($B89,'Vlookup (hide)'!$AH$4:$AQ$54,6,FALSE)))))))</f>
        <v/>
      </c>
      <c r="M89" s="9"/>
      <c r="N89" s="31" t="str">
        <f>IF($A89="","",IF($C89="","",IF($C89="NOX",VLOOKUP($B89,'Vlookup (hide)'!$A$4:$J$54,7,FALSE),IF($C89="VOC",VLOOKUP($B89,'Vlookup (hide)'!$L$4:$U$54,7,FALSE),IF($C89="SO2",VLOOKUP($B89,'Vlookup (hide)'!$W$4:$AF$54,7,FALSE),IF($C89="PM10",VLOOKUP($B89,'Vlookup (hide)'!$AH$4:$AQ$54,7,FALSE)))))))</f>
        <v/>
      </c>
      <c r="O89" s="9"/>
      <c r="P89" s="31" t="str">
        <f>IF($A89="","",IF($C89="","",IF($C89="NOX",VLOOKUP($B89,'Vlookup (hide)'!$A$4:$J$54,8,FALSE),IF($C89="VOC",VLOOKUP($B89,'Vlookup (hide)'!$L$4:$U$54,8,FALSE),IF($C89="SO2",VLOOKUP($B89,'Vlookup (hide)'!$W$4:$AF$54,8,FALSE),IF($C89="PM10",VLOOKUP($B89,'Vlookup (hide)'!$AH$4:$AQ$54,8,FALSE)))))))</f>
        <v/>
      </c>
      <c r="Q89" s="9"/>
      <c r="R89" s="31" t="str">
        <f>IF($A89="","",IF($C89="","",IF($C89="NOX",VLOOKUP($B89,'Vlookup (hide)'!$A$4:$J$54,9,FALSE),IF($C89="VOC",VLOOKUP($B89,'Vlookup (hide)'!$L$4:$U$54,9,FALSE),IF($C89="SO2",VLOOKUP($B89,'Vlookup (hide)'!$W$4:$AF$54,9,FALSE),IF($C89="PM10",VLOOKUP($B89,'Vlookup (hide)'!$AH$4:$AQ$54,9,FALSE)))))))</f>
        <v/>
      </c>
      <c r="S89" s="9"/>
      <c r="T89" s="31" t="str">
        <f>IF($A89="","",IF($C89="","",IF($C89="NOX",VLOOKUP($B89,'Vlookup (hide)'!$A$4:$J$54,10,FALSE),IF($C89="VOC",VLOOKUP($B89,'Vlookup (hide)'!$L$4:$U$54,10,FALSE),IF($C89="SO2",VLOOKUP($B89,'Vlookup (hide)'!$W$4:$AF$54,10,FALSE),IF($C89="PM10",VLOOKUP($B89,'Vlookup (hide)'!$AH$4:$AQ$54,10,FALSE)))))))</f>
        <v/>
      </c>
      <c r="U89" s="9"/>
      <c r="V89" s="219"/>
      <c r="W89" s="258"/>
    </row>
    <row r="90" spans="1:23" ht="72" customHeight="1" x14ac:dyDescent="0.25">
      <c r="A90" s="91"/>
      <c r="B90" s="31" t="str">
        <f>IF(A90="","",VLOOKUP(A90,Hidden!$U$2:$V$52,2,FALSE))</f>
        <v/>
      </c>
      <c r="C90" s="52"/>
      <c r="D90" s="31" t="str">
        <f>IF($A90="","",IF($C90="","",IF($C90="NOX",VLOOKUP($B90,'Vlookup (hide)'!$A$4:$J$54,2,FALSE),IF($C90="VOC",VLOOKUP($B90,'Vlookup (hide)'!$L$4:$U$54,2,FALSE),IF($C90="SO2",VLOOKUP($B90,'Vlookup (hide)'!$W$4:$AF$54,2,FALSE),IF($C90="PM10",VLOOKUP($B90,'Vlookup (hide)'!$AH$4:$AQ$54,2,FALSE)))))))</f>
        <v/>
      </c>
      <c r="E90" s="9"/>
      <c r="F90" s="31" t="str">
        <f>IF($A90="","",IF($C90="","",IF($C90="NOX",VLOOKUP($B90,'Vlookup (hide)'!$A$4:$J$54,3,FALSE),IF($C90="VOC",VLOOKUP($B90,'Vlookup (hide)'!$L$4:$U$54,3,FALSE),IF($C90="SO2",VLOOKUP($B90,'Vlookup (hide)'!$W$4:$AF$54,3,FALSE),IF($C90="PM10",VLOOKUP($B90,'Vlookup (hide)'!$AH$4:$AQ$54,3,FALSE)))))))</f>
        <v/>
      </c>
      <c r="G90" s="9"/>
      <c r="H90" s="31" t="str">
        <f>IF($A90="","",IF($C90="","",IF($C90="NOX",VLOOKUP($B90,'Vlookup (hide)'!$A$4:$J$54,4,FALSE),IF($C90="VOC",VLOOKUP($B90,'Vlookup (hide)'!$L$4:$U$54,4,FALSE),IF($C90="SO2",VLOOKUP($B90,'Vlookup (hide)'!$W$4:$AF$54,4,FALSE),IF($C90="PM10",VLOOKUP($B90,'Vlookup (hide)'!$AH$4:$AQ$54,4,FALSE)))))))</f>
        <v/>
      </c>
      <c r="I90" s="9"/>
      <c r="J90" s="31" t="str">
        <f>IF($A90="","",IF($C90="","",IF($C90="NOX",VLOOKUP($B90,'Vlookup (hide)'!$A$4:$J$54,5,FALSE),IF($C90="VOC",VLOOKUP($B90,'Vlookup (hide)'!$L$4:$U$54,5,FALSE),IF($C90="SO2",VLOOKUP($B90,'Vlookup (hide)'!$W$4:$AF$54,5,FALSE),IF($C90="PM10",VLOOKUP($B90,'Vlookup (hide)'!$AH$4:$AQ$54,5,FALSE)))))))</f>
        <v/>
      </c>
      <c r="K90" s="9"/>
      <c r="L90" s="31" t="str">
        <f>IF($A90="","",IF($C90="","",IF($C90="NOX",VLOOKUP($B90,'Vlookup (hide)'!$A$4:$J$54,6,FALSE),IF($C90="VOC",VLOOKUP($B90,'Vlookup (hide)'!$L$4:$U$54,6,FALSE),IF($C90="SO2",VLOOKUP($B90,'Vlookup (hide)'!$W$4:$AF$54,6,FALSE),IF($C90="PM10",VLOOKUP($B90,'Vlookup (hide)'!$AH$4:$AQ$54,6,FALSE)))))))</f>
        <v/>
      </c>
      <c r="M90" s="9"/>
      <c r="N90" s="31" t="str">
        <f>IF($A90="","",IF($C90="","",IF($C90="NOX",VLOOKUP($B90,'Vlookup (hide)'!$A$4:$J$54,7,FALSE),IF($C90="VOC",VLOOKUP($B90,'Vlookup (hide)'!$L$4:$U$54,7,FALSE),IF($C90="SO2",VLOOKUP($B90,'Vlookup (hide)'!$W$4:$AF$54,7,FALSE),IF($C90="PM10",VLOOKUP($B90,'Vlookup (hide)'!$AH$4:$AQ$54,7,FALSE)))))))</f>
        <v/>
      </c>
      <c r="O90" s="9"/>
      <c r="P90" s="31" t="str">
        <f>IF($A90="","",IF($C90="","",IF($C90="NOX",VLOOKUP($B90,'Vlookup (hide)'!$A$4:$J$54,8,FALSE),IF($C90="VOC",VLOOKUP($B90,'Vlookup (hide)'!$L$4:$U$54,8,FALSE),IF($C90="SO2",VLOOKUP($B90,'Vlookup (hide)'!$W$4:$AF$54,8,FALSE),IF($C90="PM10",VLOOKUP($B90,'Vlookup (hide)'!$AH$4:$AQ$54,8,FALSE)))))))</f>
        <v/>
      </c>
      <c r="Q90" s="9"/>
      <c r="R90" s="31" t="str">
        <f>IF($A90="","",IF($C90="","",IF($C90="NOX",VLOOKUP($B90,'Vlookup (hide)'!$A$4:$J$54,9,FALSE),IF($C90="VOC",VLOOKUP($B90,'Vlookup (hide)'!$L$4:$U$54,9,FALSE),IF($C90="SO2",VLOOKUP($B90,'Vlookup (hide)'!$W$4:$AF$54,9,FALSE),IF($C90="PM10",VLOOKUP($B90,'Vlookup (hide)'!$AH$4:$AQ$54,9,FALSE)))))))</f>
        <v/>
      </c>
      <c r="S90" s="9"/>
      <c r="T90" s="31" t="str">
        <f>IF($A90="","",IF($C90="","",IF($C90="NOX",VLOOKUP($B90,'Vlookup (hide)'!$A$4:$J$54,10,FALSE),IF($C90="VOC",VLOOKUP($B90,'Vlookup (hide)'!$L$4:$U$54,10,FALSE),IF($C90="SO2",VLOOKUP($B90,'Vlookup (hide)'!$W$4:$AF$54,10,FALSE),IF($C90="PM10",VLOOKUP($B90,'Vlookup (hide)'!$AH$4:$AQ$54,10,FALSE)))))))</f>
        <v/>
      </c>
      <c r="U90" s="9"/>
      <c r="V90" s="219"/>
      <c r="W90" s="258"/>
    </row>
    <row r="91" spans="1:23" ht="72" customHeight="1" x14ac:dyDescent="0.25">
      <c r="A91" s="91"/>
      <c r="B91" s="31" t="str">
        <f>IF(A91="","",VLOOKUP(A91,Hidden!$U$2:$V$52,2,FALSE))</f>
        <v/>
      </c>
      <c r="C91" s="52"/>
      <c r="D91" s="31" t="str">
        <f>IF($A91="","",IF($C91="","",IF($C91="NOX",VLOOKUP($B91,'Vlookup (hide)'!$A$4:$J$54,2,FALSE),IF($C91="VOC",VLOOKUP($B91,'Vlookup (hide)'!$L$4:$U$54,2,FALSE),IF($C91="SO2",VLOOKUP($B91,'Vlookup (hide)'!$W$4:$AF$54,2,FALSE),IF($C91="PM10",VLOOKUP($B91,'Vlookup (hide)'!$AH$4:$AQ$54,2,FALSE)))))))</f>
        <v/>
      </c>
      <c r="E91" s="9"/>
      <c r="F91" s="31" t="str">
        <f>IF($A91="","",IF($C91="","",IF($C91="NOX",VLOOKUP($B91,'Vlookup (hide)'!$A$4:$J$54,3,FALSE),IF($C91="VOC",VLOOKUP($B91,'Vlookup (hide)'!$L$4:$U$54,3,FALSE),IF($C91="SO2",VLOOKUP($B91,'Vlookup (hide)'!$W$4:$AF$54,3,FALSE),IF($C91="PM10",VLOOKUP($B91,'Vlookup (hide)'!$AH$4:$AQ$54,3,FALSE)))))))</f>
        <v/>
      </c>
      <c r="G91" s="9"/>
      <c r="H91" s="31" t="str">
        <f>IF($A91="","",IF($C91="","",IF($C91="NOX",VLOOKUP($B91,'Vlookup (hide)'!$A$4:$J$54,4,FALSE),IF($C91="VOC",VLOOKUP($B91,'Vlookup (hide)'!$L$4:$U$54,4,FALSE),IF($C91="SO2",VLOOKUP($B91,'Vlookup (hide)'!$W$4:$AF$54,4,FALSE),IF($C91="PM10",VLOOKUP($B91,'Vlookup (hide)'!$AH$4:$AQ$54,4,FALSE)))))))</f>
        <v/>
      </c>
      <c r="I91" s="9"/>
      <c r="J91" s="31" t="str">
        <f>IF($A91="","",IF($C91="","",IF($C91="NOX",VLOOKUP($B91,'Vlookup (hide)'!$A$4:$J$54,5,FALSE),IF($C91="VOC",VLOOKUP($B91,'Vlookup (hide)'!$L$4:$U$54,5,FALSE),IF($C91="SO2",VLOOKUP($B91,'Vlookup (hide)'!$W$4:$AF$54,5,FALSE),IF($C91="PM10",VLOOKUP($B91,'Vlookup (hide)'!$AH$4:$AQ$54,5,FALSE)))))))</f>
        <v/>
      </c>
      <c r="K91" s="9"/>
      <c r="L91" s="31" t="str">
        <f>IF($A91="","",IF($C91="","",IF($C91="NOX",VLOOKUP($B91,'Vlookup (hide)'!$A$4:$J$54,6,FALSE),IF($C91="VOC",VLOOKUP($B91,'Vlookup (hide)'!$L$4:$U$54,6,FALSE),IF($C91="SO2",VLOOKUP($B91,'Vlookup (hide)'!$W$4:$AF$54,6,FALSE),IF($C91="PM10",VLOOKUP($B91,'Vlookup (hide)'!$AH$4:$AQ$54,6,FALSE)))))))</f>
        <v/>
      </c>
      <c r="M91" s="9"/>
      <c r="N91" s="31" t="str">
        <f>IF($A91="","",IF($C91="","",IF($C91="NOX",VLOOKUP($B91,'Vlookup (hide)'!$A$4:$J$54,7,FALSE),IF($C91="VOC",VLOOKUP($B91,'Vlookup (hide)'!$L$4:$U$54,7,FALSE),IF($C91="SO2",VLOOKUP($B91,'Vlookup (hide)'!$W$4:$AF$54,7,FALSE),IF($C91="PM10",VLOOKUP($B91,'Vlookup (hide)'!$AH$4:$AQ$54,7,FALSE)))))))</f>
        <v/>
      </c>
      <c r="O91" s="9"/>
      <c r="P91" s="31" t="str">
        <f>IF($A91="","",IF($C91="","",IF($C91="NOX",VLOOKUP($B91,'Vlookup (hide)'!$A$4:$J$54,8,FALSE),IF($C91="VOC",VLOOKUP($B91,'Vlookup (hide)'!$L$4:$U$54,8,FALSE),IF($C91="SO2",VLOOKUP($B91,'Vlookup (hide)'!$W$4:$AF$54,8,FALSE),IF($C91="PM10",VLOOKUP($B91,'Vlookup (hide)'!$AH$4:$AQ$54,8,FALSE)))))))</f>
        <v/>
      </c>
      <c r="Q91" s="9"/>
      <c r="R91" s="31" t="str">
        <f>IF($A91="","",IF($C91="","",IF($C91="NOX",VLOOKUP($B91,'Vlookup (hide)'!$A$4:$J$54,9,FALSE),IF($C91="VOC",VLOOKUP($B91,'Vlookup (hide)'!$L$4:$U$54,9,FALSE),IF($C91="SO2",VLOOKUP($B91,'Vlookup (hide)'!$W$4:$AF$54,9,FALSE),IF($C91="PM10",VLOOKUP($B91,'Vlookup (hide)'!$AH$4:$AQ$54,9,FALSE)))))))</f>
        <v/>
      </c>
      <c r="S91" s="9"/>
      <c r="T91" s="31" t="str">
        <f>IF($A91="","",IF($C91="","",IF($C91="NOX",VLOOKUP($B91,'Vlookup (hide)'!$A$4:$J$54,10,FALSE),IF($C91="VOC",VLOOKUP($B91,'Vlookup (hide)'!$L$4:$U$54,10,FALSE),IF($C91="SO2",VLOOKUP($B91,'Vlookup (hide)'!$W$4:$AF$54,10,FALSE),IF($C91="PM10",VLOOKUP($B91,'Vlookup (hide)'!$AH$4:$AQ$54,10,FALSE)))))))</f>
        <v/>
      </c>
      <c r="U91" s="9"/>
      <c r="V91" s="219"/>
      <c r="W91" s="258"/>
    </row>
    <row r="92" spans="1:23" ht="72" customHeight="1" x14ac:dyDescent="0.25">
      <c r="A92" s="91"/>
      <c r="B92" s="31" t="str">
        <f>IF(A92="","",VLOOKUP(A92,Hidden!$U$2:$V$52,2,FALSE))</f>
        <v/>
      </c>
      <c r="C92" s="52"/>
      <c r="D92" s="31" t="str">
        <f>IF($A92="","",IF($C92="","",IF($C92="NOX",VLOOKUP($B92,'Vlookup (hide)'!$A$4:$J$54,2,FALSE),IF($C92="VOC",VLOOKUP($B92,'Vlookup (hide)'!$L$4:$U$54,2,FALSE),IF($C92="SO2",VLOOKUP($B92,'Vlookup (hide)'!$W$4:$AF$54,2,FALSE),IF($C92="PM10",VLOOKUP($B92,'Vlookup (hide)'!$AH$4:$AQ$54,2,FALSE)))))))</f>
        <v/>
      </c>
      <c r="E92" s="9"/>
      <c r="F92" s="31" t="str">
        <f>IF($A92="","",IF($C92="","",IF($C92="NOX",VLOOKUP($B92,'Vlookup (hide)'!$A$4:$J$54,3,FALSE),IF($C92="VOC",VLOOKUP($B92,'Vlookup (hide)'!$L$4:$U$54,3,FALSE),IF($C92="SO2",VLOOKUP($B92,'Vlookup (hide)'!$W$4:$AF$54,3,FALSE),IF($C92="PM10",VLOOKUP($B92,'Vlookup (hide)'!$AH$4:$AQ$54,3,FALSE)))))))</f>
        <v/>
      </c>
      <c r="G92" s="9"/>
      <c r="H92" s="31" t="str">
        <f>IF($A92="","",IF($C92="","",IF($C92="NOX",VLOOKUP($B92,'Vlookup (hide)'!$A$4:$J$54,4,FALSE),IF($C92="VOC",VLOOKUP($B92,'Vlookup (hide)'!$L$4:$U$54,4,FALSE),IF($C92="SO2",VLOOKUP($B92,'Vlookup (hide)'!$W$4:$AF$54,4,FALSE),IF($C92="PM10",VLOOKUP($B92,'Vlookup (hide)'!$AH$4:$AQ$54,4,FALSE)))))))</f>
        <v/>
      </c>
      <c r="I92" s="9"/>
      <c r="J92" s="31" t="str">
        <f>IF($A92="","",IF($C92="","",IF($C92="NOX",VLOOKUP($B92,'Vlookup (hide)'!$A$4:$J$54,5,FALSE),IF($C92="VOC",VLOOKUP($B92,'Vlookup (hide)'!$L$4:$U$54,5,FALSE),IF($C92="SO2",VLOOKUP($B92,'Vlookup (hide)'!$W$4:$AF$54,5,FALSE),IF($C92="PM10",VLOOKUP($B92,'Vlookup (hide)'!$AH$4:$AQ$54,5,FALSE)))))))</f>
        <v/>
      </c>
      <c r="K92" s="9"/>
      <c r="L92" s="31" t="str">
        <f>IF($A92="","",IF($C92="","",IF($C92="NOX",VLOOKUP($B92,'Vlookup (hide)'!$A$4:$J$54,6,FALSE),IF($C92="VOC",VLOOKUP($B92,'Vlookup (hide)'!$L$4:$U$54,6,FALSE),IF($C92="SO2",VLOOKUP($B92,'Vlookup (hide)'!$W$4:$AF$54,6,FALSE),IF($C92="PM10",VLOOKUP($B92,'Vlookup (hide)'!$AH$4:$AQ$54,6,FALSE)))))))</f>
        <v/>
      </c>
      <c r="M92" s="9"/>
      <c r="N92" s="31" t="str">
        <f>IF($A92="","",IF($C92="","",IF($C92="NOX",VLOOKUP($B92,'Vlookup (hide)'!$A$4:$J$54,7,FALSE),IF($C92="VOC",VLOOKUP($B92,'Vlookup (hide)'!$L$4:$U$54,7,FALSE),IF($C92="SO2",VLOOKUP($B92,'Vlookup (hide)'!$W$4:$AF$54,7,FALSE),IF($C92="PM10",VLOOKUP($B92,'Vlookup (hide)'!$AH$4:$AQ$54,7,FALSE)))))))</f>
        <v/>
      </c>
      <c r="O92" s="9"/>
      <c r="P92" s="31" t="str">
        <f>IF($A92="","",IF($C92="","",IF($C92="NOX",VLOOKUP($B92,'Vlookup (hide)'!$A$4:$J$54,8,FALSE),IF($C92="VOC",VLOOKUP($B92,'Vlookup (hide)'!$L$4:$U$54,8,FALSE),IF($C92="SO2",VLOOKUP($B92,'Vlookup (hide)'!$W$4:$AF$54,8,FALSE),IF($C92="PM10",VLOOKUP($B92,'Vlookup (hide)'!$AH$4:$AQ$54,8,FALSE)))))))</f>
        <v/>
      </c>
      <c r="Q92" s="9"/>
      <c r="R92" s="31" t="str">
        <f>IF($A92="","",IF($C92="","",IF($C92="NOX",VLOOKUP($B92,'Vlookup (hide)'!$A$4:$J$54,9,FALSE),IF($C92="VOC",VLOOKUP($B92,'Vlookup (hide)'!$L$4:$U$54,9,FALSE),IF($C92="SO2",VLOOKUP($B92,'Vlookup (hide)'!$W$4:$AF$54,9,FALSE),IF($C92="PM10",VLOOKUP($B92,'Vlookup (hide)'!$AH$4:$AQ$54,9,FALSE)))))))</f>
        <v/>
      </c>
      <c r="S92" s="9"/>
      <c r="T92" s="31" t="str">
        <f>IF($A92="","",IF($C92="","",IF($C92="NOX",VLOOKUP($B92,'Vlookup (hide)'!$A$4:$J$54,10,FALSE),IF($C92="VOC",VLOOKUP($B92,'Vlookup (hide)'!$L$4:$U$54,10,FALSE),IF($C92="SO2",VLOOKUP($B92,'Vlookup (hide)'!$W$4:$AF$54,10,FALSE),IF($C92="PM10",VLOOKUP($B92,'Vlookup (hide)'!$AH$4:$AQ$54,10,FALSE)))))))</f>
        <v/>
      </c>
      <c r="U92" s="9"/>
      <c r="V92" s="219"/>
      <c r="W92" s="258"/>
    </row>
    <row r="93" spans="1:23" ht="72" customHeight="1" x14ac:dyDescent="0.25">
      <c r="A93" s="91"/>
      <c r="B93" s="31" t="str">
        <f>IF(A93="","",VLOOKUP(A93,Hidden!$U$2:$V$52,2,FALSE))</f>
        <v/>
      </c>
      <c r="C93" s="52"/>
      <c r="D93" s="31" t="str">
        <f>IF($A93="","",IF($C93="","",IF($C93="NOX",VLOOKUP($B93,'Vlookup (hide)'!$A$4:$J$54,2,FALSE),IF($C93="VOC",VLOOKUP($B93,'Vlookup (hide)'!$L$4:$U$54,2,FALSE),IF($C93="SO2",VLOOKUP($B93,'Vlookup (hide)'!$W$4:$AF$54,2,FALSE),IF($C93="PM10",VLOOKUP($B93,'Vlookup (hide)'!$AH$4:$AQ$54,2,FALSE)))))))</f>
        <v/>
      </c>
      <c r="E93" s="9"/>
      <c r="F93" s="31" t="str">
        <f>IF($A93="","",IF($C93="","",IF($C93="NOX",VLOOKUP($B93,'Vlookup (hide)'!$A$4:$J$54,3,FALSE),IF($C93="VOC",VLOOKUP($B93,'Vlookup (hide)'!$L$4:$U$54,3,FALSE),IF($C93="SO2",VLOOKUP($B93,'Vlookup (hide)'!$W$4:$AF$54,3,FALSE),IF($C93="PM10",VLOOKUP($B93,'Vlookup (hide)'!$AH$4:$AQ$54,3,FALSE)))))))</f>
        <v/>
      </c>
      <c r="G93" s="9"/>
      <c r="H93" s="31" t="str">
        <f>IF($A93="","",IF($C93="","",IF($C93="NOX",VLOOKUP($B93,'Vlookup (hide)'!$A$4:$J$54,4,FALSE),IF($C93="VOC",VLOOKUP($B93,'Vlookup (hide)'!$L$4:$U$54,4,FALSE),IF($C93="SO2",VLOOKUP($B93,'Vlookup (hide)'!$W$4:$AF$54,4,FALSE),IF($C93="PM10",VLOOKUP($B93,'Vlookup (hide)'!$AH$4:$AQ$54,4,FALSE)))))))</f>
        <v/>
      </c>
      <c r="I93" s="9"/>
      <c r="J93" s="31" t="str">
        <f>IF($A93="","",IF($C93="","",IF($C93="NOX",VLOOKUP($B93,'Vlookup (hide)'!$A$4:$J$54,5,FALSE),IF($C93="VOC",VLOOKUP($B93,'Vlookup (hide)'!$L$4:$U$54,5,FALSE),IF($C93="SO2",VLOOKUP($B93,'Vlookup (hide)'!$W$4:$AF$54,5,FALSE),IF($C93="PM10",VLOOKUP($B93,'Vlookup (hide)'!$AH$4:$AQ$54,5,FALSE)))))))</f>
        <v/>
      </c>
      <c r="K93" s="9"/>
      <c r="L93" s="31" t="str">
        <f>IF($A93="","",IF($C93="","",IF($C93="NOX",VLOOKUP($B93,'Vlookup (hide)'!$A$4:$J$54,6,FALSE),IF($C93="VOC",VLOOKUP($B93,'Vlookup (hide)'!$L$4:$U$54,6,FALSE),IF($C93="SO2",VLOOKUP($B93,'Vlookup (hide)'!$W$4:$AF$54,6,FALSE),IF($C93="PM10",VLOOKUP($B93,'Vlookup (hide)'!$AH$4:$AQ$54,6,FALSE)))))))</f>
        <v/>
      </c>
      <c r="M93" s="9"/>
      <c r="N93" s="31" t="str">
        <f>IF($A93="","",IF($C93="","",IF($C93="NOX",VLOOKUP($B93,'Vlookup (hide)'!$A$4:$J$54,7,FALSE),IF($C93="VOC",VLOOKUP($B93,'Vlookup (hide)'!$L$4:$U$54,7,FALSE),IF($C93="SO2",VLOOKUP($B93,'Vlookup (hide)'!$W$4:$AF$54,7,FALSE),IF($C93="PM10",VLOOKUP($B93,'Vlookup (hide)'!$AH$4:$AQ$54,7,FALSE)))))))</f>
        <v/>
      </c>
      <c r="O93" s="9"/>
      <c r="P93" s="31" t="str">
        <f>IF($A93="","",IF($C93="","",IF($C93="NOX",VLOOKUP($B93,'Vlookup (hide)'!$A$4:$J$54,8,FALSE),IF($C93="VOC",VLOOKUP($B93,'Vlookup (hide)'!$L$4:$U$54,8,FALSE),IF($C93="SO2",VLOOKUP($B93,'Vlookup (hide)'!$W$4:$AF$54,8,FALSE),IF($C93="PM10",VLOOKUP($B93,'Vlookup (hide)'!$AH$4:$AQ$54,8,FALSE)))))))</f>
        <v/>
      </c>
      <c r="Q93" s="9"/>
      <c r="R93" s="31" t="str">
        <f>IF($A93="","",IF($C93="","",IF($C93="NOX",VLOOKUP($B93,'Vlookup (hide)'!$A$4:$J$54,9,FALSE),IF($C93="VOC",VLOOKUP($B93,'Vlookup (hide)'!$L$4:$U$54,9,FALSE),IF($C93="SO2",VLOOKUP($B93,'Vlookup (hide)'!$W$4:$AF$54,9,FALSE),IF($C93="PM10",VLOOKUP($B93,'Vlookup (hide)'!$AH$4:$AQ$54,9,FALSE)))))))</f>
        <v/>
      </c>
      <c r="S93" s="9"/>
      <c r="T93" s="31" t="str">
        <f>IF($A93="","",IF($C93="","",IF($C93="NOX",VLOOKUP($B93,'Vlookup (hide)'!$A$4:$J$54,10,FALSE),IF($C93="VOC",VLOOKUP($B93,'Vlookup (hide)'!$L$4:$U$54,10,FALSE),IF($C93="SO2",VLOOKUP($B93,'Vlookup (hide)'!$W$4:$AF$54,10,FALSE),IF($C93="PM10",VLOOKUP($B93,'Vlookup (hide)'!$AH$4:$AQ$54,10,FALSE)))))))</f>
        <v/>
      </c>
      <c r="U93" s="9"/>
      <c r="V93" s="219"/>
      <c r="W93" s="258"/>
    </row>
    <row r="94" spans="1:23" ht="72" customHeight="1" x14ac:dyDescent="0.25">
      <c r="A94" s="91"/>
      <c r="B94" s="31" t="str">
        <f>IF(A94="","",VLOOKUP(A94,Hidden!$U$2:$V$52,2,FALSE))</f>
        <v/>
      </c>
      <c r="C94" s="52"/>
      <c r="D94" s="31" t="str">
        <f>IF($A94="","",IF($C94="","",IF($C94="NOX",VLOOKUP($B94,'Vlookup (hide)'!$A$4:$J$54,2,FALSE),IF($C94="VOC",VLOOKUP($B94,'Vlookup (hide)'!$L$4:$U$54,2,FALSE),IF($C94="SO2",VLOOKUP($B94,'Vlookup (hide)'!$W$4:$AF$54,2,FALSE),IF($C94="PM10",VLOOKUP($B94,'Vlookup (hide)'!$AH$4:$AQ$54,2,FALSE)))))))</f>
        <v/>
      </c>
      <c r="E94" s="9"/>
      <c r="F94" s="31" t="str">
        <f>IF($A94="","",IF($C94="","",IF($C94="NOX",VLOOKUP($B94,'Vlookup (hide)'!$A$4:$J$54,3,FALSE),IF($C94="VOC",VLOOKUP($B94,'Vlookup (hide)'!$L$4:$U$54,3,FALSE),IF($C94="SO2",VLOOKUP($B94,'Vlookup (hide)'!$W$4:$AF$54,3,FALSE),IF($C94="PM10",VLOOKUP($B94,'Vlookup (hide)'!$AH$4:$AQ$54,3,FALSE)))))))</f>
        <v/>
      </c>
      <c r="G94" s="9"/>
      <c r="H94" s="31" t="str">
        <f>IF($A94="","",IF($C94="","",IF($C94="NOX",VLOOKUP($B94,'Vlookup (hide)'!$A$4:$J$54,4,FALSE),IF($C94="VOC",VLOOKUP($B94,'Vlookup (hide)'!$L$4:$U$54,4,FALSE),IF($C94="SO2",VLOOKUP($B94,'Vlookup (hide)'!$W$4:$AF$54,4,FALSE),IF($C94="PM10",VLOOKUP($B94,'Vlookup (hide)'!$AH$4:$AQ$54,4,FALSE)))))))</f>
        <v/>
      </c>
      <c r="I94" s="9"/>
      <c r="J94" s="31" t="str">
        <f>IF($A94="","",IF($C94="","",IF($C94="NOX",VLOOKUP($B94,'Vlookup (hide)'!$A$4:$J$54,5,FALSE),IF($C94="VOC",VLOOKUP($B94,'Vlookup (hide)'!$L$4:$U$54,5,FALSE),IF($C94="SO2",VLOOKUP($B94,'Vlookup (hide)'!$W$4:$AF$54,5,FALSE),IF($C94="PM10",VLOOKUP($B94,'Vlookup (hide)'!$AH$4:$AQ$54,5,FALSE)))))))</f>
        <v/>
      </c>
      <c r="K94" s="9"/>
      <c r="L94" s="31" t="str">
        <f>IF($A94="","",IF($C94="","",IF($C94="NOX",VLOOKUP($B94,'Vlookup (hide)'!$A$4:$J$54,6,FALSE),IF($C94="VOC",VLOOKUP($B94,'Vlookup (hide)'!$L$4:$U$54,6,FALSE),IF($C94="SO2",VLOOKUP($B94,'Vlookup (hide)'!$W$4:$AF$54,6,FALSE),IF($C94="PM10",VLOOKUP($B94,'Vlookup (hide)'!$AH$4:$AQ$54,6,FALSE)))))))</f>
        <v/>
      </c>
      <c r="M94" s="9"/>
      <c r="N94" s="31" t="str">
        <f>IF($A94="","",IF($C94="","",IF($C94="NOX",VLOOKUP($B94,'Vlookup (hide)'!$A$4:$J$54,7,FALSE),IF($C94="VOC",VLOOKUP($B94,'Vlookup (hide)'!$L$4:$U$54,7,FALSE),IF($C94="SO2",VLOOKUP($B94,'Vlookup (hide)'!$W$4:$AF$54,7,FALSE),IF($C94="PM10",VLOOKUP($B94,'Vlookup (hide)'!$AH$4:$AQ$54,7,FALSE)))))))</f>
        <v/>
      </c>
      <c r="O94" s="9"/>
      <c r="P94" s="31" t="str">
        <f>IF($A94="","",IF($C94="","",IF($C94="NOX",VLOOKUP($B94,'Vlookup (hide)'!$A$4:$J$54,8,FALSE),IF($C94="VOC",VLOOKUP($B94,'Vlookup (hide)'!$L$4:$U$54,8,FALSE),IF($C94="SO2",VLOOKUP($B94,'Vlookup (hide)'!$W$4:$AF$54,8,FALSE),IF($C94="PM10",VLOOKUP($B94,'Vlookup (hide)'!$AH$4:$AQ$54,8,FALSE)))))))</f>
        <v/>
      </c>
      <c r="Q94" s="9"/>
      <c r="R94" s="31" t="str">
        <f>IF($A94="","",IF($C94="","",IF($C94="NOX",VLOOKUP($B94,'Vlookup (hide)'!$A$4:$J$54,9,FALSE),IF($C94="VOC",VLOOKUP($B94,'Vlookup (hide)'!$L$4:$U$54,9,FALSE),IF($C94="SO2",VLOOKUP($B94,'Vlookup (hide)'!$W$4:$AF$54,9,FALSE),IF($C94="PM10",VLOOKUP($B94,'Vlookup (hide)'!$AH$4:$AQ$54,9,FALSE)))))))</f>
        <v/>
      </c>
      <c r="S94" s="9"/>
      <c r="T94" s="31" t="str">
        <f>IF($A94="","",IF($C94="","",IF($C94="NOX",VLOOKUP($B94,'Vlookup (hide)'!$A$4:$J$54,10,FALSE),IF($C94="VOC",VLOOKUP($B94,'Vlookup (hide)'!$L$4:$U$54,10,FALSE),IF($C94="SO2",VLOOKUP($B94,'Vlookup (hide)'!$W$4:$AF$54,10,FALSE),IF($C94="PM10",VLOOKUP($B94,'Vlookup (hide)'!$AH$4:$AQ$54,10,FALSE)))))))</f>
        <v/>
      </c>
      <c r="U94" s="9"/>
      <c r="V94" s="219"/>
      <c r="W94" s="258"/>
    </row>
    <row r="95" spans="1:23" ht="72" customHeight="1" x14ac:dyDescent="0.25">
      <c r="A95" s="91"/>
      <c r="B95" s="31" t="str">
        <f>IF(A95="","",VLOOKUP(A95,Hidden!$U$2:$V$52,2,FALSE))</f>
        <v/>
      </c>
      <c r="C95" s="52"/>
      <c r="D95" s="31" t="str">
        <f>IF($A95="","",IF($C95="","",IF($C95="NOX",VLOOKUP($B95,'Vlookup (hide)'!$A$4:$J$54,2,FALSE),IF($C95="VOC",VLOOKUP($B95,'Vlookup (hide)'!$L$4:$U$54,2,FALSE),IF($C95="SO2",VLOOKUP($B95,'Vlookup (hide)'!$W$4:$AF$54,2,FALSE),IF($C95="PM10",VLOOKUP($B95,'Vlookup (hide)'!$AH$4:$AQ$54,2,FALSE)))))))</f>
        <v/>
      </c>
      <c r="E95" s="9"/>
      <c r="F95" s="31" t="str">
        <f>IF($A95="","",IF($C95="","",IF($C95="NOX",VLOOKUP($B95,'Vlookup (hide)'!$A$4:$J$54,3,FALSE),IF($C95="VOC",VLOOKUP($B95,'Vlookup (hide)'!$L$4:$U$54,3,FALSE),IF($C95="SO2",VLOOKUP($B95,'Vlookup (hide)'!$W$4:$AF$54,3,FALSE),IF($C95="PM10",VLOOKUP($B95,'Vlookup (hide)'!$AH$4:$AQ$54,3,FALSE)))))))</f>
        <v/>
      </c>
      <c r="G95" s="9"/>
      <c r="H95" s="31" t="str">
        <f>IF($A95="","",IF($C95="","",IF($C95="NOX",VLOOKUP($B95,'Vlookup (hide)'!$A$4:$J$54,4,FALSE),IF($C95="VOC",VLOOKUP($B95,'Vlookup (hide)'!$L$4:$U$54,4,FALSE),IF($C95="SO2",VLOOKUP($B95,'Vlookup (hide)'!$W$4:$AF$54,4,FALSE),IF($C95="PM10",VLOOKUP($B95,'Vlookup (hide)'!$AH$4:$AQ$54,4,FALSE)))))))</f>
        <v/>
      </c>
      <c r="I95" s="9"/>
      <c r="J95" s="31" t="str">
        <f>IF($A95="","",IF($C95="","",IF($C95="NOX",VLOOKUP($B95,'Vlookup (hide)'!$A$4:$J$54,5,FALSE),IF($C95="VOC",VLOOKUP($B95,'Vlookup (hide)'!$L$4:$U$54,5,FALSE),IF($C95="SO2",VLOOKUP($B95,'Vlookup (hide)'!$W$4:$AF$54,5,FALSE),IF($C95="PM10",VLOOKUP($B95,'Vlookup (hide)'!$AH$4:$AQ$54,5,FALSE)))))))</f>
        <v/>
      </c>
      <c r="K95" s="9"/>
      <c r="L95" s="31" t="str">
        <f>IF($A95="","",IF($C95="","",IF($C95="NOX",VLOOKUP($B95,'Vlookup (hide)'!$A$4:$J$54,6,FALSE),IF($C95="VOC",VLOOKUP($B95,'Vlookup (hide)'!$L$4:$U$54,6,FALSE),IF($C95="SO2",VLOOKUP($B95,'Vlookup (hide)'!$W$4:$AF$54,6,FALSE),IF($C95="PM10",VLOOKUP($B95,'Vlookup (hide)'!$AH$4:$AQ$54,6,FALSE)))))))</f>
        <v/>
      </c>
      <c r="M95" s="9"/>
      <c r="N95" s="31" t="str">
        <f>IF($A95="","",IF($C95="","",IF($C95="NOX",VLOOKUP($B95,'Vlookup (hide)'!$A$4:$J$54,7,FALSE),IF($C95="VOC",VLOOKUP($B95,'Vlookup (hide)'!$L$4:$U$54,7,FALSE),IF($C95="SO2",VLOOKUP($B95,'Vlookup (hide)'!$W$4:$AF$54,7,FALSE),IF($C95="PM10",VLOOKUP($B95,'Vlookup (hide)'!$AH$4:$AQ$54,7,FALSE)))))))</f>
        <v/>
      </c>
      <c r="O95" s="9"/>
      <c r="P95" s="31" t="str">
        <f>IF($A95="","",IF($C95="","",IF($C95="NOX",VLOOKUP($B95,'Vlookup (hide)'!$A$4:$J$54,8,FALSE),IF($C95="VOC",VLOOKUP($B95,'Vlookup (hide)'!$L$4:$U$54,8,FALSE),IF($C95="SO2",VLOOKUP($B95,'Vlookup (hide)'!$W$4:$AF$54,8,FALSE),IF($C95="PM10",VLOOKUP($B95,'Vlookup (hide)'!$AH$4:$AQ$54,8,FALSE)))))))</f>
        <v/>
      </c>
      <c r="Q95" s="9"/>
      <c r="R95" s="31" t="str">
        <f>IF($A95="","",IF($C95="","",IF($C95="NOX",VLOOKUP($B95,'Vlookup (hide)'!$A$4:$J$54,9,FALSE),IF($C95="VOC",VLOOKUP($B95,'Vlookup (hide)'!$L$4:$U$54,9,FALSE),IF($C95="SO2",VLOOKUP($B95,'Vlookup (hide)'!$W$4:$AF$54,9,FALSE),IF($C95="PM10",VLOOKUP($B95,'Vlookup (hide)'!$AH$4:$AQ$54,9,FALSE)))))))</f>
        <v/>
      </c>
      <c r="S95" s="9"/>
      <c r="T95" s="31" t="str">
        <f>IF($A95="","",IF($C95="","",IF($C95="NOX",VLOOKUP($B95,'Vlookup (hide)'!$A$4:$J$54,10,FALSE),IF($C95="VOC",VLOOKUP($B95,'Vlookup (hide)'!$L$4:$U$54,10,FALSE),IF($C95="SO2",VLOOKUP($B95,'Vlookup (hide)'!$W$4:$AF$54,10,FALSE),IF($C95="PM10",VLOOKUP($B95,'Vlookup (hide)'!$AH$4:$AQ$54,10,FALSE)))))))</f>
        <v/>
      </c>
      <c r="U95" s="9"/>
      <c r="V95" s="219"/>
      <c r="W95" s="258"/>
    </row>
    <row r="96" spans="1:23" ht="72" customHeight="1" x14ac:dyDescent="0.25">
      <c r="A96" s="91"/>
      <c r="B96" s="31" t="str">
        <f>IF(A96="","",VLOOKUP(A96,Hidden!$U$2:$V$52,2,FALSE))</f>
        <v/>
      </c>
      <c r="C96" s="52"/>
      <c r="D96" s="31" t="str">
        <f>IF($A96="","",IF($C96="","",IF($C96="NOX",VLOOKUP($B96,'Vlookup (hide)'!$A$4:$J$54,2,FALSE),IF($C96="VOC",VLOOKUP($B96,'Vlookup (hide)'!$L$4:$U$54,2,FALSE),IF($C96="SO2",VLOOKUP($B96,'Vlookup (hide)'!$W$4:$AF$54,2,FALSE),IF($C96="PM10",VLOOKUP($B96,'Vlookup (hide)'!$AH$4:$AQ$54,2,FALSE)))))))</f>
        <v/>
      </c>
      <c r="E96" s="9"/>
      <c r="F96" s="31" t="str">
        <f>IF($A96="","",IF($C96="","",IF($C96="NOX",VLOOKUP($B96,'Vlookup (hide)'!$A$4:$J$54,3,FALSE),IF($C96="VOC",VLOOKUP($B96,'Vlookup (hide)'!$L$4:$U$54,3,FALSE),IF($C96="SO2",VLOOKUP($B96,'Vlookup (hide)'!$W$4:$AF$54,3,FALSE),IF($C96="PM10",VLOOKUP($B96,'Vlookup (hide)'!$AH$4:$AQ$54,3,FALSE)))))))</f>
        <v/>
      </c>
      <c r="G96" s="9"/>
      <c r="H96" s="31" t="str">
        <f>IF($A96="","",IF($C96="","",IF($C96="NOX",VLOOKUP($B96,'Vlookup (hide)'!$A$4:$J$54,4,FALSE),IF($C96="VOC",VLOOKUP($B96,'Vlookup (hide)'!$L$4:$U$54,4,FALSE),IF($C96="SO2",VLOOKUP($B96,'Vlookup (hide)'!$W$4:$AF$54,4,FALSE),IF($C96="PM10",VLOOKUP($B96,'Vlookup (hide)'!$AH$4:$AQ$54,4,FALSE)))))))</f>
        <v/>
      </c>
      <c r="I96" s="9"/>
      <c r="J96" s="31" t="str">
        <f>IF($A96="","",IF($C96="","",IF($C96="NOX",VLOOKUP($B96,'Vlookup (hide)'!$A$4:$J$54,5,FALSE),IF($C96="VOC",VLOOKUP($B96,'Vlookup (hide)'!$L$4:$U$54,5,FALSE),IF($C96="SO2",VLOOKUP($B96,'Vlookup (hide)'!$W$4:$AF$54,5,FALSE),IF($C96="PM10",VLOOKUP($B96,'Vlookup (hide)'!$AH$4:$AQ$54,5,FALSE)))))))</f>
        <v/>
      </c>
      <c r="K96" s="9"/>
      <c r="L96" s="31" t="str">
        <f>IF($A96="","",IF($C96="","",IF($C96="NOX",VLOOKUP($B96,'Vlookup (hide)'!$A$4:$J$54,6,FALSE),IF($C96="VOC",VLOOKUP($B96,'Vlookup (hide)'!$L$4:$U$54,6,FALSE),IF($C96="SO2",VLOOKUP($B96,'Vlookup (hide)'!$W$4:$AF$54,6,FALSE),IF($C96="PM10",VLOOKUP($B96,'Vlookup (hide)'!$AH$4:$AQ$54,6,FALSE)))))))</f>
        <v/>
      </c>
      <c r="M96" s="9"/>
      <c r="N96" s="31" t="str">
        <f>IF($A96="","",IF($C96="","",IF($C96="NOX",VLOOKUP($B96,'Vlookup (hide)'!$A$4:$J$54,7,FALSE),IF($C96="VOC",VLOOKUP($B96,'Vlookup (hide)'!$L$4:$U$54,7,FALSE),IF($C96="SO2",VLOOKUP($B96,'Vlookup (hide)'!$W$4:$AF$54,7,FALSE),IF($C96="PM10",VLOOKUP($B96,'Vlookup (hide)'!$AH$4:$AQ$54,7,FALSE)))))))</f>
        <v/>
      </c>
      <c r="O96" s="9"/>
      <c r="P96" s="31" t="str">
        <f>IF($A96="","",IF($C96="","",IF($C96="NOX",VLOOKUP($B96,'Vlookup (hide)'!$A$4:$J$54,8,FALSE),IF($C96="VOC",VLOOKUP($B96,'Vlookup (hide)'!$L$4:$U$54,8,FALSE),IF($C96="SO2",VLOOKUP($B96,'Vlookup (hide)'!$W$4:$AF$54,8,FALSE),IF($C96="PM10",VLOOKUP($B96,'Vlookup (hide)'!$AH$4:$AQ$54,8,FALSE)))))))</f>
        <v/>
      </c>
      <c r="Q96" s="9"/>
      <c r="R96" s="31" t="str">
        <f>IF($A96="","",IF($C96="","",IF($C96="NOX",VLOOKUP($B96,'Vlookup (hide)'!$A$4:$J$54,9,FALSE),IF($C96="VOC",VLOOKUP($B96,'Vlookup (hide)'!$L$4:$U$54,9,FALSE),IF($C96="SO2",VLOOKUP($B96,'Vlookup (hide)'!$W$4:$AF$54,9,FALSE),IF($C96="PM10",VLOOKUP($B96,'Vlookup (hide)'!$AH$4:$AQ$54,9,FALSE)))))))</f>
        <v/>
      </c>
      <c r="S96" s="9"/>
      <c r="T96" s="31" t="str">
        <f>IF($A96="","",IF($C96="","",IF($C96="NOX",VLOOKUP($B96,'Vlookup (hide)'!$A$4:$J$54,10,FALSE),IF($C96="VOC",VLOOKUP($B96,'Vlookup (hide)'!$L$4:$U$54,10,FALSE),IF($C96="SO2",VLOOKUP($B96,'Vlookup (hide)'!$W$4:$AF$54,10,FALSE),IF($C96="PM10",VLOOKUP($B96,'Vlookup (hide)'!$AH$4:$AQ$54,10,FALSE)))))))</f>
        <v/>
      </c>
      <c r="U96" s="9"/>
      <c r="V96" s="219"/>
      <c r="W96" s="258"/>
    </row>
    <row r="97" spans="1:23" ht="72" customHeight="1" x14ac:dyDescent="0.25">
      <c r="A97" s="91"/>
      <c r="B97" s="31" t="str">
        <f>IF(A97="","",VLOOKUP(A97,Hidden!$U$2:$V$52,2,FALSE))</f>
        <v/>
      </c>
      <c r="C97" s="52"/>
      <c r="D97" s="31" t="str">
        <f>IF($A97="","",IF($C97="","",IF($C97="NOX",VLOOKUP($B97,'Vlookup (hide)'!$A$4:$J$54,2,FALSE),IF($C97="VOC",VLOOKUP($B97,'Vlookup (hide)'!$L$4:$U$54,2,FALSE),IF($C97="SO2",VLOOKUP($B97,'Vlookup (hide)'!$W$4:$AF$54,2,FALSE),IF($C97="PM10",VLOOKUP($B97,'Vlookup (hide)'!$AH$4:$AQ$54,2,FALSE)))))))</f>
        <v/>
      </c>
      <c r="E97" s="9"/>
      <c r="F97" s="31" t="str">
        <f>IF($A97="","",IF($C97="","",IF($C97="NOX",VLOOKUP($B97,'Vlookup (hide)'!$A$4:$J$54,3,FALSE),IF($C97="VOC",VLOOKUP($B97,'Vlookup (hide)'!$L$4:$U$54,3,FALSE),IF($C97="SO2",VLOOKUP($B97,'Vlookup (hide)'!$W$4:$AF$54,3,FALSE),IF($C97="PM10",VLOOKUP($B97,'Vlookup (hide)'!$AH$4:$AQ$54,3,FALSE)))))))</f>
        <v/>
      </c>
      <c r="G97" s="9"/>
      <c r="H97" s="31" t="str">
        <f>IF($A97="","",IF($C97="","",IF($C97="NOX",VLOOKUP($B97,'Vlookup (hide)'!$A$4:$J$54,4,FALSE),IF($C97="VOC",VLOOKUP($B97,'Vlookup (hide)'!$L$4:$U$54,4,FALSE),IF($C97="SO2",VLOOKUP($B97,'Vlookup (hide)'!$W$4:$AF$54,4,FALSE),IF($C97="PM10",VLOOKUP($B97,'Vlookup (hide)'!$AH$4:$AQ$54,4,FALSE)))))))</f>
        <v/>
      </c>
      <c r="I97" s="9"/>
      <c r="J97" s="31" t="str">
        <f>IF($A97="","",IF($C97="","",IF($C97="NOX",VLOOKUP($B97,'Vlookup (hide)'!$A$4:$J$54,5,FALSE),IF($C97="VOC",VLOOKUP($B97,'Vlookup (hide)'!$L$4:$U$54,5,FALSE),IF($C97="SO2",VLOOKUP($B97,'Vlookup (hide)'!$W$4:$AF$54,5,FALSE),IF($C97="PM10",VLOOKUP($B97,'Vlookup (hide)'!$AH$4:$AQ$54,5,FALSE)))))))</f>
        <v/>
      </c>
      <c r="K97" s="9"/>
      <c r="L97" s="31" t="str">
        <f>IF($A97="","",IF($C97="","",IF($C97="NOX",VLOOKUP($B97,'Vlookup (hide)'!$A$4:$J$54,6,FALSE),IF($C97="VOC",VLOOKUP($B97,'Vlookup (hide)'!$L$4:$U$54,6,FALSE),IF($C97="SO2",VLOOKUP($B97,'Vlookup (hide)'!$W$4:$AF$54,6,FALSE),IF($C97="PM10",VLOOKUP($B97,'Vlookup (hide)'!$AH$4:$AQ$54,6,FALSE)))))))</f>
        <v/>
      </c>
      <c r="M97" s="9"/>
      <c r="N97" s="31" t="str">
        <f>IF($A97="","",IF($C97="","",IF($C97="NOX",VLOOKUP($B97,'Vlookup (hide)'!$A$4:$J$54,7,FALSE),IF($C97="VOC",VLOOKUP($B97,'Vlookup (hide)'!$L$4:$U$54,7,FALSE),IF($C97="SO2",VLOOKUP($B97,'Vlookup (hide)'!$W$4:$AF$54,7,FALSE),IF($C97="PM10",VLOOKUP($B97,'Vlookup (hide)'!$AH$4:$AQ$54,7,FALSE)))))))</f>
        <v/>
      </c>
      <c r="O97" s="9"/>
      <c r="P97" s="31" t="str">
        <f>IF($A97="","",IF($C97="","",IF($C97="NOX",VLOOKUP($B97,'Vlookup (hide)'!$A$4:$J$54,8,FALSE),IF($C97="VOC",VLOOKUP($B97,'Vlookup (hide)'!$L$4:$U$54,8,FALSE),IF($C97="SO2",VLOOKUP($B97,'Vlookup (hide)'!$W$4:$AF$54,8,FALSE),IF($C97="PM10",VLOOKUP($B97,'Vlookup (hide)'!$AH$4:$AQ$54,8,FALSE)))))))</f>
        <v/>
      </c>
      <c r="Q97" s="9"/>
      <c r="R97" s="31" t="str">
        <f>IF($A97="","",IF($C97="","",IF($C97="NOX",VLOOKUP($B97,'Vlookup (hide)'!$A$4:$J$54,9,FALSE),IF($C97="VOC",VLOOKUP($B97,'Vlookup (hide)'!$L$4:$U$54,9,FALSE),IF($C97="SO2",VLOOKUP($B97,'Vlookup (hide)'!$W$4:$AF$54,9,FALSE),IF($C97="PM10",VLOOKUP($B97,'Vlookup (hide)'!$AH$4:$AQ$54,9,FALSE)))))))</f>
        <v/>
      </c>
      <c r="S97" s="9"/>
      <c r="T97" s="31" t="str">
        <f>IF($A97="","",IF($C97="","",IF($C97="NOX",VLOOKUP($B97,'Vlookup (hide)'!$A$4:$J$54,10,FALSE),IF($C97="VOC",VLOOKUP($B97,'Vlookup (hide)'!$L$4:$U$54,10,FALSE),IF($C97="SO2",VLOOKUP($B97,'Vlookup (hide)'!$W$4:$AF$54,10,FALSE),IF($C97="PM10",VLOOKUP($B97,'Vlookup (hide)'!$AH$4:$AQ$54,10,FALSE)))))))</f>
        <v/>
      </c>
      <c r="U97" s="9"/>
      <c r="V97" s="219"/>
      <c r="W97" s="258"/>
    </row>
    <row r="98" spans="1:23" ht="72" customHeight="1" x14ac:dyDescent="0.25">
      <c r="A98" s="91"/>
      <c r="B98" s="31" t="str">
        <f>IF(A98="","",VLOOKUP(A98,Hidden!$U$2:$V$52,2,FALSE))</f>
        <v/>
      </c>
      <c r="C98" s="52"/>
      <c r="D98" s="31" t="str">
        <f>IF($A98="","",IF($C98="","",IF($C98="NOX",VLOOKUP($B98,'Vlookup (hide)'!$A$4:$J$54,2,FALSE),IF($C98="VOC",VLOOKUP($B98,'Vlookup (hide)'!$L$4:$U$54,2,FALSE),IF($C98="SO2",VLOOKUP($B98,'Vlookup (hide)'!$W$4:$AF$54,2,FALSE),IF($C98="PM10",VLOOKUP($B98,'Vlookup (hide)'!$AH$4:$AQ$54,2,FALSE)))))))</f>
        <v/>
      </c>
      <c r="E98" s="9"/>
      <c r="F98" s="31" t="str">
        <f>IF($A98="","",IF($C98="","",IF($C98="NOX",VLOOKUP($B98,'Vlookup (hide)'!$A$4:$J$54,3,FALSE),IF($C98="VOC",VLOOKUP($B98,'Vlookup (hide)'!$L$4:$U$54,3,FALSE),IF($C98="SO2",VLOOKUP($B98,'Vlookup (hide)'!$W$4:$AF$54,3,FALSE),IF($C98="PM10",VLOOKUP($B98,'Vlookup (hide)'!$AH$4:$AQ$54,3,FALSE)))))))</f>
        <v/>
      </c>
      <c r="G98" s="9"/>
      <c r="H98" s="31" t="str">
        <f>IF($A98="","",IF($C98="","",IF($C98="NOX",VLOOKUP($B98,'Vlookup (hide)'!$A$4:$J$54,4,FALSE),IF($C98="VOC",VLOOKUP($B98,'Vlookup (hide)'!$L$4:$U$54,4,FALSE),IF($C98="SO2",VLOOKUP($B98,'Vlookup (hide)'!$W$4:$AF$54,4,FALSE),IF($C98="PM10",VLOOKUP($B98,'Vlookup (hide)'!$AH$4:$AQ$54,4,FALSE)))))))</f>
        <v/>
      </c>
      <c r="I98" s="9"/>
      <c r="J98" s="31" t="str">
        <f>IF($A98="","",IF($C98="","",IF($C98="NOX",VLOOKUP($B98,'Vlookup (hide)'!$A$4:$J$54,5,FALSE),IF($C98="VOC",VLOOKUP($B98,'Vlookup (hide)'!$L$4:$U$54,5,FALSE),IF($C98="SO2",VLOOKUP($B98,'Vlookup (hide)'!$W$4:$AF$54,5,FALSE),IF($C98="PM10",VLOOKUP($B98,'Vlookup (hide)'!$AH$4:$AQ$54,5,FALSE)))))))</f>
        <v/>
      </c>
      <c r="K98" s="9"/>
      <c r="L98" s="31" t="str">
        <f>IF($A98="","",IF($C98="","",IF($C98="NOX",VLOOKUP($B98,'Vlookup (hide)'!$A$4:$J$54,6,FALSE),IF($C98="VOC",VLOOKUP($B98,'Vlookup (hide)'!$L$4:$U$54,6,FALSE),IF($C98="SO2",VLOOKUP($B98,'Vlookup (hide)'!$W$4:$AF$54,6,FALSE),IF($C98="PM10",VLOOKUP($B98,'Vlookup (hide)'!$AH$4:$AQ$54,6,FALSE)))))))</f>
        <v/>
      </c>
      <c r="M98" s="9"/>
      <c r="N98" s="31" t="str">
        <f>IF($A98="","",IF($C98="","",IF($C98="NOX",VLOOKUP($B98,'Vlookup (hide)'!$A$4:$J$54,7,FALSE),IF($C98="VOC",VLOOKUP($B98,'Vlookup (hide)'!$L$4:$U$54,7,FALSE),IF($C98="SO2",VLOOKUP($B98,'Vlookup (hide)'!$W$4:$AF$54,7,FALSE),IF($C98="PM10",VLOOKUP($B98,'Vlookup (hide)'!$AH$4:$AQ$54,7,FALSE)))))))</f>
        <v/>
      </c>
      <c r="O98" s="9"/>
      <c r="P98" s="31" t="str">
        <f>IF($A98="","",IF($C98="","",IF($C98="NOX",VLOOKUP($B98,'Vlookup (hide)'!$A$4:$J$54,8,FALSE),IF($C98="VOC",VLOOKUP($B98,'Vlookup (hide)'!$L$4:$U$54,8,FALSE),IF($C98="SO2",VLOOKUP($B98,'Vlookup (hide)'!$W$4:$AF$54,8,FALSE),IF($C98="PM10",VLOOKUP($B98,'Vlookup (hide)'!$AH$4:$AQ$54,8,FALSE)))))))</f>
        <v/>
      </c>
      <c r="Q98" s="9"/>
      <c r="R98" s="31" t="str">
        <f>IF($A98="","",IF($C98="","",IF($C98="NOX",VLOOKUP($B98,'Vlookup (hide)'!$A$4:$J$54,9,FALSE),IF($C98="VOC",VLOOKUP($B98,'Vlookup (hide)'!$L$4:$U$54,9,FALSE),IF($C98="SO2",VLOOKUP($B98,'Vlookup (hide)'!$W$4:$AF$54,9,FALSE),IF($C98="PM10",VLOOKUP($B98,'Vlookup (hide)'!$AH$4:$AQ$54,9,FALSE)))))))</f>
        <v/>
      </c>
      <c r="S98" s="9"/>
      <c r="T98" s="31" t="str">
        <f>IF($A98="","",IF($C98="","",IF($C98="NOX",VLOOKUP($B98,'Vlookup (hide)'!$A$4:$J$54,10,FALSE),IF($C98="VOC",VLOOKUP($B98,'Vlookup (hide)'!$L$4:$U$54,10,FALSE),IF($C98="SO2",VLOOKUP($B98,'Vlookup (hide)'!$W$4:$AF$54,10,FALSE),IF($C98="PM10",VLOOKUP($B98,'Vlookup (hide)'!$AH$4:$AQ$54,10,FALSE)))))))</f>
        <v/>
      </c>
      <c r="U98" s="9"/>
      <c r="V98" s="219"/>
      <c r="W98" s="258"/>
    </row>
    <row r="99" spans="1:23" ht="72" customHeight="1" x14ac:dyDescent="0.25">
      <c r="A99" s="91"/>
      <c r="B99" s="31" t="str">
        <f>IF(A99="","",VLOOKUP(A99,Hidden!$U$2:$V$52,2,FALSE))</f>
        <v/>
      </c>
      <c r="C99" s="52"/>
      <c r="D99" s="31" t="str">
        <f>IF($A99="","",IF($C99="","",IF($C99="NOX",VLOOKUP($B99,'Vlookup (hide)'!$A$4:$J$54,2,FALSE),IF($C99="VOC",VLOOKUP($B99,'Vlookup (hide)'!$L$4:$U$54,2,FALSE),IF($C99="SO2",VLOOKUP($B99,'Vlookup (hide)'!$W$4:$AF$54,2,FALSE),IF($C99="PM10",VLOOKUP($B99,'Vlookup (hide)'!$AH$4:$AQ$54,2,FALSE)))))))</f>
        <v/>
      </c>
      <c r="E99" s="9"/>
      <c r="F99" s="31" t="str">
        <f>IF($A99="","",IF($C99="","",IF($C99="NOX",VLOOKUP($B99,'Vlookup (hide)'!$A$4:$J$54,3,FALSE),IF($C99="VOC",VLOOKUP($B99,'Vlookup (hide)'!$L$4:$U$54,3,FALSE),IF($C99="SO2",VLOOKUP($B99,'Vlookup (hide)'!$W$4:$AF$54,3,FALSE),IF($C99="PM10",VLOOKUP($B99,'Vlookup (hide)'!$AH$4:$AQ$54,3,FALSE)))))))</f>
        <v/>
      </c>
      <c r="G99" s="9"/>
      <c r="H99" s="31" t="str">
        <f>IF($A99="","",IF($C99="","",IF($C99="NOX",VLOOKUP($B99,'Vlookup (hide)'!$A$4:$J$54,4,FALSE),IF($C99="VOC",VLOOKUP($B99,'Vlookup (hide)'!$L$4:$U$54,4,FALSE),IF($C99="SO2",VLOOKUP($B99,'Vlookup (hide)'!$W$4:$AF$54,4,FALSE),IF($C99="PM10",VLOOKUP($B99,'Vlookup (hide)'!$AH$4:$AQ$54,4,FALSE)))))))</f>
        <v/>
      </c>
      <c r="I99" s="9"/>
      <c r="J99" s="31" t="str">
        <f>IF($A99="","",IF($C99="","",IF($C99="NOX",VLOOKUP($B99,'Vlookup (hide)'!$A$4:$J$54,5,FALSE),IF($C99="VOC",VLOOKUP($B99,'Vlookup (hide)'!$L$4:$U$54,5,FALSE),IF($C99="SO2",VLOOKUP($B99,'Vlookup (hide)'!$W$4:$AF$54,5,FALSE),IF($C99="PM10",VLOOKUP($B99,'Vlookup (hide)'!$AH$4:$AQ$54,5,FALSE)))))))</f>
        <v/>
      </c>
      <c r="K99" s="9"/>
      <c r="L99" s="31" t="str">
        <f>IF($A99="","",IF($C99="","",IF($C99="NOX",VLOOKUP($B99,'Vlookup (hide)'!$A$4:$J$54,6,FALSE),IF($C99="VOC",VLOOKUP($B99,'Vlookup (hide)'!$L$4:$U$54,6,FALSE),IF($C99="SO2",VLOOKUP($B99,'Vlookup (hide)'!$W$4:$AF$54,6,FALSE),IF($C99="PM10",VLOOKUP($B99,'Vlookup (hide)'!$AH$4:$AQ$54,6,FALSE)))))))</f>
        <v/>
      </c>
      <c r="M99" s="9"/>
      <c r="N99" s="31" t="str">
        <f>IF($A99="","",IF($C99="","",IF($C99="NOX",VLOOKUP($B99,'Vlookup (hide)'!$A$4:$J$54,7,FALSE),IF($C99="VOC",VLOOKUP($B99,'Vlookup (hide)'!$L$4:$U$54,7,FALSE),IF($C99="SO2",VLOOKUP($B99,'Vlookup (hide)'!$W$4:$AF$54,7,FALSE),IF($C99="PM10",VLOOKUP($B99,'Vlookup (hide)'!$AH$4:$AQ$54,7,FALSE)))))))</f>
        <v/>
      </c>
      <c r="O99" s="9"/>
      <c r="P99" s="31" t="str">
        <f>IF($A99="","",IF($C99="","",IF($C99="NOX",VLOOKUP($B99,'Vlookup (hide)'!$A$4:$J$54,8,FALSE),IF($C99="VOC",VLOOKUP($B99,'Vlookup (hide)'!$L$4:$U$54,8,FALSE),IF($C99="SO2",VLOOKUP($B99,'Vlookup (hide)'!$W$4:$AF$54,8,FALSE),IF($C99="PM10",VLOOKUP($B99,'Vlookup (hide)'!$AH$4:$AQ$54,8,FALSE)))))))</f>
        <v/>
      </c>
      <c r="Q99" s="9"/>
      <c r="R99" s="31" t="str">
        <f>IF($A99="","",IF($C99="","",IF($C99="NOX",VLOOKUP($B99,'Vlookup (hide)'!$A$4:$J$54,9,FALSE),IF($C99="VOC",VLOOKUP($B99,'Vlookup (hide)'!$L$4:$U$54,9,FALSE),IF($C99="SO2",VLOOKUP($B99,'Vlookup (hide)'!$W$4:$AF$54,9,FALSE),IF($C99="PM10",VLOOKUP($B99,'Vlookup (hide)'!$AH$4:$AQ$54,9,FALSE)))))))</f>
        <v/>
      </c>
      <c r="S99" s="9"/>
      <c r="T99" s="31" t="str">
        <f>IF($A99="","",IF($C99="","",IF($C99="NOX",VLOOKUP($B99,'Vlookup (hide)'!$A$4:$J$54,10,FALSE),IF($C99="VOC",VLOOKUP($B99,'Vlookup (hide)'!$L$4:$U$54,10,FALSE),IF($C99="SO2",VLOOKUP($B99,'Vlookup (hide)'!$W$4:$AF$54,10,FALSE),IF($C99="PM10",VLOOKUP($B99,'Vlookup (hide)'!$AH$4:$AQ$54,10,FALSE)))))))</f>
        <v/>
      </c>
      <c r="U99" s="9"/>
      <c r="V99" s="219"/>
      <c r="W99" s="258"/>
    </row>
    <row r="100" spans="1:23" ht="72" customHeight="1" x14ac:dyDescent="0.25">
      <c r="A100" s="91"/>
      <c r="B100" s="31" t="str">
        <f>IF(A100="","",VLOOKUP(A100,Hidden!$U$2:$V$52,2,FALSE))</f>
        <v/>
      </c>
      <c r="C100" s="52"/>
      <c r="D100" s="31" t="str">
        <f>IF($A100="","",IF($C100="","",IF($C100="NOX",VLOOKUP($B100,'Vlookup (hide)'!$A$4:$J$54,2,FALSE),IF($C100="VOC",VLOOKUP($B100,'Vlookup (hide)'!$L$4:$U$54,2,FALSE),IF($C100="SO2",VLOOKUP($B100,'Vlookup (hide)'!$W$4:$AF$54,2,FALSE),IF($C100="PM10",VLOOKUP($B100,'Vlookup (hide)'!$AH$4:$AQ$54,2,FALSE)))))))</f>
        <v/>
      </c>
      <c r="E100" s="9"/>
      <c r="F100" s="31" t="str">
        <f>IF($A100="","",IF($C100="","",IF($C100="NOX",VLOOKUP($B100,'Vlookup (hide)'!$A$4:$J$54,3,FALSE),IF($C100="VOC",VLOOKUP($B100,'Vlookup (hide)'!$L$4:$U$54,3,FALSE),IF($C100="SO2",VLOOKUP($B100,'Vlookup (hide)'!$W$4:$AF$54,3,FALSE),IF($C100="PM10",VLOOKUP($B100,'Vlookup (hide)'!$AH$4:$AQ$54,3,FALSE)))))))</f>
        <v/>
      </c>
      <c r="G100" s="9"/>
      <c r="H100" s="31" t="str">
        <f>IF($A100="","",IF($C100="","",IF($C100="NOX",VLOOKUP($B100,'Vlookup (hide)'!$A$4:$J$54,4,FALSE),IF($C100="VOC",VLOOKUP($B100,'Vlookup (hide)'!$L$4:$U$54,4,FALSE),IF($C100="SO2",VLOOKUP($B100,'Vlookup (hide)'!$W$4:$AF$54,4,FALSE),IF($C100="PM10",VLOOKUP($B100,'Vlookup (hide)'!$AH$4:$AQ$54,4,FALSE)))))))</f>
        <v/>
      </c>
      <c r="I100" s="9"/>
      <c r="J100" s="31" t="str">
        <f>IF($A100="","",IF($C100="","",IF($C100="NOX",VLOOKUP($B100,'Vlookup (hide)'!$A$4:$J$54,5,FALSE),IF($C100="VOC",VLOOKUP($B100,'Vlookup (hide)'!$L$4:$U$54,5,FALSE),IF($C100="SO2",VLOOKUP($B100,'Vlookup (hide)'!$W$4:$AF$54,5,FALSE),IF($C100="PM10",VLOOKUP($B100,'Vlookup (hide)'!$AH$4:$AQ$54,5,FALSE)))))))</f>
        <v/>
      </c>
      <c r="K100" s="9"/>
      <c r="L100" s="31" t="str">
        <f>IF($A100="","",IF($C100="","",IF($C100="NOX",VLOOKUP($B100,'Vlookup (hide)'!$A$4:$J$54,6,FALSE),IF($C100="VOC",VLOOKUP($B100,'Vlookup (hide)'!$L$4:$U$54,6,FALSE),IF($C100="SO2",VLOOKUP($B100,'Vlookup (hide)'!$W$4:$AF$54,6,FALSE),IF($C100="PM10",VLOOKUP($B100,'Vlookup (hide)'!$AH$4:$AQ$54,6,FALSE)))))))</f>
        <v/>
      </c>
      <c r="M100" s="9"/>
      <c r="N100" s="31" t="str">
        <f>IF($A100="","",IF($C100="","",IF($C100="NOX",VLOOKUP($B100,'Vlookup (hide)'!$A$4:$J$54,7,FALSE),IF($C100="VOC",VLOOKUP($B100,'Vlookup (hide)'!$L$4:$U$54,7,FALSE),IF($C100="SO2",VLOOKUP($B100,'Vlookup (hide)'!$W$4:$AF$54,7,FALSE),IF($C100="PM10",VLOOKUP($B100,'Vlookup (hide)'!$AH$4:$AQ$54,7,FALSE)))))))</f>
        <v/>
      </c>
      <c r="O100" s="9"/>
      <c r="P100" s="31" t="str">
        <f>IF($A100="","",IF($C100="","",IF($C100="NOX",VLOOKUP($B100,'Vlookup (hide)'!$A$4:$J$54,8,FALSE),IF($C100="VOC",VLOOKUP($B100,'Vlookup (hide)'!$L$4:$U$54,8,FALSE),IF($C100="SO2",VLOOKUP($B100,'Vlookup (hide)'!$W$4:$AF$54,8,FALSE),IF($C100="PM10",VLOOKUP($B100,'Vlookup (hide)'!$AH$4:$AQ$54,8,FALSE)))))))</f>
        <v/>
      </c>
      <c r="Q100" s="9"/>
      <c r="R100" s="31" t="str">
        <f>IF($A100="","",IF($C100="","",IF($C100="NOX",VLOOKUP($B100,'Vlookup (hide)'!$A$4:$J$54,9,FALSE),IF($C100="VOC",VLOOKUP($B100,'Vlookup (hide)'!$L$4:$U$54,9,FALSE),IF($C100="SO2",VLOOKUP($B100,'Vlookup (hide)'!$W$4:$AF$54,9,FALSE),IF($C100="PM10",VLOOKUP($B100,'Vlookup (hide)'!$AH$4:$AQ$54,9,FALSE)))))))</f>
        <v/>
      </c>
      <c r="S100" s="9"/>
      <c r="T100" s="31" t="str">
        <f>IF($A100="","",IF($C100="","",IF($C100="NOX",VLOOKUP($B100,'Vlookup (hide)'!$A$4:$J$54,10,FALSE),IF($C100="VOC",VLOOKUP($B100,'Vlookup (hide)'!$L$4:$U$54,10,FALSE),IF($C100="SO2",VLOOKUP($B100,'Vlookup (hide)'!$W$4:$AF$54,10,FALSE),IF($C100="PM10",VLOOKUP($B100,'Vlookup (hide)'!$AH$4:$AQ$54,10,FALSE)))))))</f>
        <v/>
      </c>
      <c r="U100" s="9"/>
      <c r="V100" s="219"/>
      <c r="W100" s="258"/>
    </row>
    <row r="101" spans="1:23" ht="72" customHeight="1" x14ac:dyDescent="0.25">
      <c r="A101" s="91"/>
      <c r="B101" s="31" t="str">
        <f>IF(A101="","",VLOOKUP(A101,Hidden!$U$2:$V$52,2,FALSE))</f>
        <v/>
      </c>
      <c r="C101" s="52"/>
      <c r="D101" s="31" t="str">
        <f>IF($A101="","",IF($C101="","",IF($C101="NOX",VLOOKUP($B101,'Vlookup (hide)'!$A$4:$J$54,2,FALSE),IF($C101="VOC",VLOOKUP($B101,'Vlookup (hide)'!$L$4:$U$54,2,FALSE),IF($C101="SO2",VLOOKUP($B101,'Vlookup (hide)'!$W$4:$AF$54,2,FALSE),IF($C101="PM10",VLOOKUP($B101,'Vlookup (hide)'!$AH$4:$AQ$54,2,FALSE)))))))</f>
        <v/>
      </c>
      <c r="E101" s="9"/>
      <c r="F101" s="31" t="str">
        <f>IF($A101="","",IF($C101="","",IF($C101="NOX",VLOOKUP($B101,'Vlookup (hide)'!$A$4:$J$54,3,FALSE),IF($C101="VOC",VLOOKUP($B101,'Vlookup (hide)'!$L$4:$U$54,3,FALSE),IF($C101="SO2",VLOOKUP($B101,'Vlookup (hide)'!$W$4:$AF$54,3,FALSE),IF($C101="PM10",VLOOKUP($B101,'Vlookup (hide)'!$AH$4:$AQ$54,3,FALSE)))))))</f>
        <v/>
      </c>
      <c r="G101" s="9"/>
      <c r="H101" s="31" t="str">
        <f>IF($A101="","",IF($C101="","",IF($C101="NOX",VLOOKUP($B101,'Vlookup (hide)'!$A$4:$J$54,4,FALSE),IF($C101="VOC",VLOOKUP($B101,'Vlookup (hide)'!$L$4:$U$54,4,FALSE),IF($C101="SO2",VLOOKUP($B101,'Vlookup (hide)'!$W$4:$AF$54,4,FALSE),IF($C101="PM10",VLOOKUP($B101,'Vlookup (hide)'!$AH$4:$AQ$54,4,FALSE)))))))</f>
        <v/>
      </c>
      <c r="I101" s="9"/>
      <c r="J101" s="31" t="str">
        <f>IF($A101="","",IF($C101="","",IF($C101="NOX",VLOOKUP($B101,'Vlookup (hide)'!$A$4:$J$54,5,FALSE),IF($C101="VOC",VLOOKUP($B101,'Vlookup (hide)'!$L$4:$U$54,5,FALSE),IF($C101="SO2",VLOOKUP($B101,'Vlookup (hide)'!$W$4:$AF$54,5,FALSE),IF($C101="PM10",VLOOKUP($B101,'Vlookup (hide)'!$AH$4:$AQ$54,5,FALSE)))))))</f>
        <v/>
      </c>
      <c r="K101" s="9"/>
      <c r="L101" s="31" t="str">
        <f>IF($A101="","",IF($C101="","",IF($C101="NOX",VLOOKUP($B101,'Vlookup (hide)'!$A$4:$J$54,6,FALSE),IF($C101="VOC",VLOOKUP($B101,'Vlookup (hide)'!$L$4:$U$54,6,FALSE),IF($C101="SO2",VLOOKUP($B101,'Vlookup (hide)'!$W$4:$AF$54,6,FALSE),IF($C101="PM10",VLOOKUP($B101,'Vlookup (hide)'!$AH$4:$AQ$54,6,FALSE)))))))</f>
        <v/>
      </c>
      <c r="M101" s="9"/>
      <c r="N101" s="31" t="str">
        <f>IF($A101="","",IF($C101="","",IF($C101="NOX",VLOOKUP($B101,'Vlookup (hide)'!$A$4:$J$54,7,FALSE),IF($C101="VOC",VLOOKUP($B101,'Vlookup (hide)'!$L$4:$U$54,7,FALSE),IF($C101="SO2",VLOOKUP($B101,'Vlookup (hide)'!$W$4:$AF$54,7,FALSE),IF($C101="PM10",VLOOKUP($B101,'Vlookup (hide)'!$AH$4:$AQ$54,7,FALSE)))))))</f>
        <v/>
      </c>
      <c r="O101" s="9"/>
      <c r="P101" s="31" t="str">
        <f>IF($A101="","",IF($C101="","",IF($C101="NOX",VLOOKUP($B101,'Vlookup (hide)'!$A$4:$J$54,8,FALSE),IF($C101="VOC",VLOOKUP($B101,'Vlookup (hide)'!$L$4:$U$54,8,FALSE),IF($C101="SO2",VLOOKUP($B101,'Vlookup (hide)'!$W$4:$AF$54,8,FALSE),IF($C101="PM10",VLOOKUP($B101,'Vlookup (hide)'!$AH$4:$AQ$54,8,FALSE)))))))</f>
        <v/>
      </c>
      <c r="Q101" s="9"/>
      <c r="R101" s="31" t="str">
        <f>IF($A101="","",IF($C101="","",IF($C101="NOX",VLOOKUP($B101,'Vlookup (hide)'!$A$4:$J$54,9,FALSE),IF($C101="VOC",VLOOKUP($B101,'Vlookup (hide)'!$L$4:$U$54,9,FALSE),IF($C101="SO2",VLOOKUP($B101,'Vlookup (hide)'!$W$4:$AF$54,9,FALSE),IF($C101="PM10",VLOOKUP($B101,'Vlookup (hide)'!$AH$4:$AQ$54,9,FALSE)))))))</f>
        <v/>
      </c>
      <c r="S101" s="9"/>
      <c r="T101" s="31" t="str">
        <f>IF($A101="","",IF($C101="","",IF($C101="NOX",VLOOKUP($B101,'Vlookup (hide)'!$A$4:$J$54,10,FALSE),IF($C101="VOC",VLOOKUP($B101,'Vlookup (hide)'!$L$4:$U$54,10,FALSE),IF($C101="SO2",VLOOKUP($B101,'Vlookup (hide)'!$W$4:$AF$54,10,FALSE),IF($C101="PM10",VLOOKUP($B101,'Vlookup (hide)'!$AH$4:$AQ$54,10,FALSE)))))))</f>
        <v/>
      </c>
      <c r="U101" s="9"/>
      <c r="V101" s="219"/>
      <c r="W101" s="258"/>
    </row>
    <row r="102" spans="1:23" ht="72" customHeight="1" x14ac:dyDescent="0.25">
      <c r="A102" s="91"/>
      <c r="B102" s="31" t="str">
        <f>IF(A102="","",VLOOKUP(A102,Hidden!$U$2:$V$52,2,FALSE))</f>
        <v/>
      </c>
      <c r="C102" s="52"/>
      <c r="D102" s="31" t="str">
        <f>IF($A102="","",IF($C102="","",IF($C102="NOX",VLOOKUP($B102,'Vlookup (hide)'!$A$4:$J$54,2,FALSE),IF($C102="VOC",VLOOKUP($B102,'Vlookup (hide)'!$L$4:$U$54,2,FALSE),IF($C102="SO2",VLOOKUP($B102,'Vlookup (hide)'!$W$4:$AF$54,2,FALSE),IF($C102="PM10",VLOOKUP($B102,'Vlookup (hide)'!$AH$4:$AQ$54,2,FALSE)))))))</f>
        <v/>
      </c>
      <c r="E102" s="9"/>
      <c r="F102" s="31" t="str">
        <f>IF($A102="","",IF($C102="","",IF($C102="NOX",VLOOKUP($B102,'Vlookup (hide)'!$A$4:$J$54,3,FALSE),IF($C102="VOC",VLOOKUP($B102,'Vlookup (hide)'!$L$4:$U$54,3,FALSE),IF($C102="SO2",VLOOKUP($B102,'Vlookup (hide)'!$W$4:$AF$54,3,FALSE),IF($C102="PM10",VLOOKUP($B102,'Vlookup (hide)'!$AH$4:$AQ$54,3,FALSE)))))))</f>
        <v/>
      </c>
      <c r="G102" s="9"/>
      <c r="H102" s="31" t="str">
        <f>IF($A102="","",IF($C102="","",IF($C102="NOX",VLOOKUP($B102,'Vlookup (hide)'!$A$4:$J$54,4,FALSE),IF($C102="VOC",VLOOKUP($B102,'Vlookup (hide)'!$L$4:$U$54,4,FALSE),IF($C102="SO2",VLOOKUP($B102,'Vlookup (hide)'!$W$4:$AF$54,4,FALSE),IF($C102="PM10",VLOOKUP($B102,'Vlookup (hide)'!$AH$4:$AQ$54,4,FALSE)))))))</f>
        <v/>
      </c>
      <c r="I102" s="9"/>
      <c r="J102" s="31" t="str">
        <f>IF($A102="","",IF($C102="","",IF($C102="NOX",VLOOKUP($B102,'Vlookup (hide)'!$A$4:$J$54,5,FALSE),IF($C102="VOC",VLOOKUP($B102,'Vlookup (hide)'!$L$4:$U$54,5,FALSE),IF($C102="SO2",VLOOKUP($B102,'Vlookup (hide)'!$W$4:$AF$54,5,FALSE),IF($C102="PM10",VLOOKUP($B102,'Vlookup (hide)'!$AH$4:$AQ$54,5,FALSE)))))))</f>
        <v/>
      </c>
      <c r="K102" s="9"/>
      <c r="L102" s="31" t="str">
        <f>IF($A102="","",IF($C102="","",IF($C102="NOX",VLOOKUP($B102,'Vlookup (hide)'!$A$4:$J$54,6,FALSE),IF($C102="VOC",VLOOKUP($B102,'Vlookup (hide)'!$L$4:$U$54,6,FALSE),IF($C102="SO2",VLOOKUP($B102,'Vlookup (hide)'!$W$4:$AF$54,6,FALSE),IF($C102="PM10",VLOOKUP($B102,'Vlookup (hide)'!$AH$4:$AQ$54,6,FALSE)))))))</f>
        <v/>
      </c>
      <c r="M102" s="9"/>
      <c r="N102" s="31" t="str">
        <f>IF($A102="","",IF($C102="","",IF($C102="NOX",VLOOKUP($B102,'Vlookup (hide)'!$A$4:$J$54,7,FALSE),IF($C102="VOC",VLOOKUP($B102,'Vlookup (hide)'!$L$4:$U$54,7,FALSE),IF($C102="SO2",VLOOKUP($B102,'Vlookup (hide)'!$W$4:$AF$54,7,FALSE),IF($C102="PM10",VLOOKUP($B102,'Vlookup (hide)'!$AH$4:$AQ$54,7,FALSE)))))))</f>
        <v/>
      </c>
      <c r="O102" s="9"/>
      <c r="P102" s="31" t="str">
        <f>IF($A102="","",IF($C102="","",IF($C102="NOX",VLOOKUP($B102,'Vlookup (hide)'!$A$4:$J$54,8,FALSE),IF($C102="VOC",VLOOKUP($B102,'Vlookup (hide)'!$L$4:$U$54,8,FALSE),IF($C102="SO2",VLOOKUP($B102,'Vlookup (hide)'!$W$4:$AF$54,8,FALSE),IF($C102="PM10",VLOOKUP($B102,'Vlookup (hide)'!$AH$4:$AQ$54,8,FALSE)))))))</f>
        <v/>
      </c>
      <c r="Q102" s="9"/>
      <c r="R102" s="31" t="str">
        <f>IF($A102="","",IF($C102="","",IF($C102="NOX",VLOOKUP($B102,'Vlookup (hide)'!$A$4:$J$54,9,FALSE),IF($C102="VOC",VLOOKUP($B102,'Vlookup (hide)'!$L$4:$U$54,9,FALSE),IF($C102="SO2",VLOOKUP($B102,'Vlookup (hide)'!$W$4:$AF$54,9,FALSE),IF($C102="PM10",VLOOKUP($B102,'Vlookup (hide)'!$AH$4:$AQ$54,9,FALSE)))))))</f>
        <v/>
      </c>
      <c r="S102" s="9"/>
      <c r="T102" s="31" t="str">
        <f>IF($A102="","",IF($C102="","",IF($C102="NOX",VLOOKUP($B102,'Vlookup (hide)'!$A$4:$J$54,10,FALSE),IF($C102="VOC",VLOOKUP($B102,'Vlookup (hide)'!$L$4:$U$54,10,FALSE),IF($C102="SO2",VLOOKUP($B102,'Vlookup (hide)'!$W$4:$AF$54,10,FALSE),IF($C102="PM10",VLOOKUP($B102,'Vlookup (hide)'!$AH$4:$AQ$54,10,FALSE)))))))</f>
        <v/>
      </c>
      <c r="U102" s="9"/>
      <c r="V102" s="219"/>
      <c r="W102" s="258"/>
    </row>
    <row r="103" spans="1:23" ht="72" customHeight="1" x14ac:dyDescent="0.25">
      <c r="A103" s="91"/>
      <c r="B103" s="31" t="str">
        <f>IF(A103="","",VLOOKUP(A103,Hidden!$U$2:$V$52,2,FALSE))</f>
        <v/>
      </c>
      <c r="C103" s="52"/>
      <c r="D103" s="31" t="str">
        <f>IF($A103="","",IF($C103="","",IF($C103="NOX",VLOOKUP($B103,'Vlookup (hide)'!$A$4:$J$54,2,FALSE),IF($C103="VOC",VLOOKUP($B103,'Vlookup (hide)'!$L$4:$U$54,2,FALSE),IF($C103="SO2",VLOOKUP($B103,'Vlookup (hide)'!$W$4:$AF$54,2,FALSE),IF($C103="PM10",VLOOKUP($B103,'Vlookup (hide)'!$AH$4:$AQ$54,2,FALSE)))))))</f>
        <v/>
      </c>
      <c r="E103" s="9"/>
      <c r="F103" s="31" t="str">
        <f>IF($A103="","",IF($C103="","",IF($C103="NOX",VLOOKUP($B103,'Vlookup (hide)'!$A$4:$J$54,3,FALSE),IF($C103="VOC",VLOOKUP($B103,'Vlookup (hide)'!$L$4:$U$54,3,FALSE),IF($C103="SO2",VLOOKUP($B103,'Vlookup (hide)'!$W$4:$AF$54,3,FALSE),IF($C103="PM10",VLOOKUP($B103,'Vlookup (hide)'!$AH$4:$AQ$54,3,FALSE)))))))</f>
        <v/>
      </c>
      <c r="G103" s="9"/>
      <c r="H103" s="31" t="str">
        <f>IF($A103="","",IF($C103="","",IF($C103="NOX",VLOOKUP($B103,'Vlookup (hide)'!$A$4:$J$54,4,FALSE),IF($C103="VOC",VLOOKUP($B103,'Vlookup (hide)'!$L$4:$U$54,4,FALSE),IF($C103="SO2",VLOOKUP($B103,'Vlookup (hide)'!$W$4:$AF$54,4,FALSE),IF($C103="PM10",VLOOKUP($B103,'Vlookup (hide)'!$AH$4:$AQ$54,4,FALSE)))))))</f>
        <v/>
      </c>
      <c r="I103" s="9"/>
      <c r="J103" s="31" t="str">
        <f>IF($A103="","",IF($C103="","",IF($C103="NOX",VLOOKUP($B103,'Vlookup (hide)'!$A$4:$J$54,5,FALSE),IF($C103="VOC",VLOOKUP($B103,'Vlookup (hide)'!$L$4:$U$54,5,FALSE),IF($C103="SO2",VLOOKUP($B103,'Vlookup (hide)'!$W$4:$AF$54,5,FALSE),IF($C103="PM10",VLOOKUP($B103,'Vlookup (hide)'!$AH$4:$AQ$54,5,FALSE)))))))</f>
        <v/>
      </c>
      <c r="K103" s="9"/>
      <c r="L103" s="31" t="str">
        <f>IF($A103="","",IF($C103="","",IF($C103="NOX",VLOOKUP($B103,'Vlookup (hide)'!$A$4:$J$54,6,FALSE),IF($C103="VOC",VLOOKUP($B103,'Vlookup (hide)'!$L$4:$U$54,6,FALSE),IF($C103="SO2",VLOOKUP($B103,'Vlookup (hide)'!$W$4:$AF$54,6,FALSE),IF($C103="PM10",VLOOKUP($B103,'Vlookup (hide)'!$AH$4:$AQ$54,6,FALSE)))))))</f>
        <v/>
      </c>
      <c r="M103" s="9"/>
      <c r="N103" s="31" t="str">
        <f>IF($A103="","",IF($C103="","",IF($C103="NOX",VLOOKUP($B103,'Vlookup (hide)'!$A$4:$J$54,7,FALSE),IF($C103="VOC",VLOOKUP($B103,'Vlookup (hide)'!$L$4:$U$54,7,FALSE),IF($C103="SO2",VLOOKUP($B103,'Vlookup (hide)'!$W$4:$AF$54,7,FALSE),IF($C103="PM10",VLOOKUP($B103,'Vlookup (hide)'!$AH$4:$AQ$54,7,FALSE)))))))</f>
        <v/>
      </c>
      <c r="O103" s="9"/>
      <c r="P103" s="31" t="str">
        <f>IF($A103="","",IF($C103="","",IF($C103="NOX",VLOOKUP($B103,'Vlookup (hide)'!$A$4:$J$54,8,FALSE),IF($C103="VOC",VLOOKUP($B103,'Vlookup (hide)'!$L$4:$U$54,8,FALSE),IF($C103="SO2",VLOOKUP($B103,'Vlookup (hide)'!$W$4:$AF$54,8,FALSE),IF($C103="PM10",VLOOKUP($B103,'Vlookup (hide)'!$AH$4:$AQ$54,8,FALSE)))))))</f>
        <v/>
      </c>
      <c r="Q103" s="9"/>
      <c r="R103" s="31" t="str">
        <f>IF($A103="","",IF($C103="","",IF($C103="NOX",VLOOKUP($B103,'Vlookup (hide)'!$A$4:$J$54,9,FALSE),IF($C103="VOC",VLOOKUP($B103,'Vlookup (hide)'!$L$4:$U$54,9,FALSE),IF($C103="SO2",VLOOKUP($B103,'Vlookup (hide)'!$W$4:$AF$54,9,FALSE),IF($C103="PM10",VLOOKUP($B103,'Vlookup (hide)'!$AH$4:$AQ$54,9,FALSE)))))))</f>
        <v/>
      </c>
      <c r="S103" s="9"/>
      <c r="T103" s="31" t="str">
        <f>IF($A103="","",IF($C103="","",IF($C103="NOX",VLOOKUP($B103,'Vlookup (hide)'!$A$4:$J$54,10,FALSE),IF($C103="VOC",VLOOKUP($B103,'Vlookup (hide)'!$L$4:$U$54,10,FALSE),IF($C103="SO2",VLOOKUP($B103,'Vlookup (hide)'!$W$4:$AF$54,10,FALSE),IF($C103="PM10",VLOOKUP($B103,'Vlookup (hide)'!$AH$4:$AQ$54,10,FALSE)))))))</f>
        <v/>
      </c>
      <c r="U103" s="9"/>
      <c r="V103" s="219"/>
      <c r="W103" s="258"/>
    </row>
    <row r="104" spans="1:23" ht="72" customHeight="1" x14ac:dyDescent="0.25">
      <c r="A104" s="91"/>
      <c r="B104" s="31" t="str">
        <f>IF(A104="","",VLOOKUP(A104,Hidden!$U$2:$V$52,2,FALSE))</f>
        <v/>
      </c>
      <c r="C104" s="52"/>
      <c r="D104" s="31" t="str">
        <f>IF($A104="","",IF($C104="","",IF($C104="NOX",VLOOKUP($B104,'Vlookup (hide)'!$A$4:$J$54,2,FALSE),IF($C104="VOC",VLOOKUP($B104,'Vlookup (hide)'!$L$4:$U$54,2,FALSE),IF($C104="SO2",VLOOKUP($B104,'Vlookup (hide)'!$W$4:$AF$54,2,FALSE),IF($C104="PM10",VLOOKUP($B104,'Vlookup (hide)'!$AH$4:$AQ$54,2,FALSE)))))))</f>
        <v/>
      </c>
      <c r="E104" s="9"/>
      <c r="F104" s="31" t="str">
        <f>IF($A104="","",IF($C104="","",IF($C104="NOX",VLOOKUP($B104,'Vlookup (hide)'!$A$4:$J$54,3,FALSE),IF($C104="VOC",VLOOKUP($B104,'Vlookup (hide)'!$L$4:$U$54,3,FALSE),IF($C104="SO2",VLOOKUP($B104,'Vlookup (hide)'!$W$4:$AF$54,3,FALSE),IF($C104="PM10",VLOOKUP($B104,'Vlookup (hide)'!$AH$4:$AQ$54,3,FALSE)))))))</f>
        <v/>
      </c>
      <c r="G104" s="9"/>
      <c r="H104" s="31" t="str">
        <f>IF($A104="","",IF($C104="","",IF($C104="NOX",VLOOKUP($B104,'Vlookup (hide)'!$A$4:$J$54,4,FALSE),IF($C104="VOC",VLOOKUP($B104,'Vlookup (hide)'!$L$4:$U$54,4,FALSE),IF($C104="SO2",VLOOKUP($B104,'Vlookup (hide)'!$W$4:$AF$54,4,FALSE),IF($C104="PM10",VLOOKUP($B104,'Vlookup (hide)'!$AH$4:$AQ$54,4,FALSE)))))))</f>
        <v/>
      </c>
      <c r="I104" s="9"/>
      <c r="J104" s="31" t="str">
        <f>IF($A104="","",IF($C104="","",IF($C104="NOX",VLOOKUP($B104,'Vlookup (hide)'!$A$4:$J$54,5,FALSE),IF($C104="VOC",VLOOKUP($B104,'Vlookup (hide)'!$L$4:$U$54,5,FALSE),IF($C104="SO2",VLOOKUP($B104,'Vlookup (hide)'!$W$4:$AF$54,5,FALSE),IF($C104="PM10",VLOOKUP($B104,'Vlookup (hide)'!$AH$4:$AQ$54,5,FALSE)))))))</f>
        <v/>
      </c>
      <c r="K104" s="9"/>
      <c r="L104" s="31" t="str">
        <f>IF($A104="","",IF($C104="","",IF($C104="NOX",VLOOKUP($B104,'Vlookup (hide)'!$A$4:$J$54,6,FALSE),IF($C104="VOC",VLOOKUP($B104,'Vlookup (hide)'!$L$4:$U$54,6,FALSE),IF($C104="SO2",VLOOKUP($B104,'Vlookup (hide)'!$W$4:$AF$54,6,FALSE),IF($C104="PM10",VLOOKUP($B104,'Vlookup (hide)'!$AH$4:$AQ$54,6,FALSE)))))))</f>
        <v/>
      </c>
      <c r="M104" s="9"/>
      <c r="N104" s="31" t="str">
        <f>IF($A104="","",IF($C104="","",IF($C104="NOX",VLOOKUP($B104,'Vlookup (hide)'!$A$4:$J$54,7,FALSE),IF($C104="VOC",VLOOKUP($B104,'Vlookup (hide)'!$L$4:$U$54,7,FALSE),IF($C104="SO2",VLOOKUP($B104,'Vlookup (hide)'!$W$4:$AF$54,7,FALSE),IF($C104="PM10",VLOOKUP($B104,'Vlookup (hide)'!$AH$4:$AQ$54,7,FALSE)))))))</f>
        <v/>
      </c>
      <c r="O104" s="9"/>
      <c r="P104" s="31" t="str">
        <f>IF($A104="","",IF($C104="","",IF($C104="NOX",VLOOKUP($B104,'Vlookup (hide)'!$A$4:$J$54,8,FALSE),IF($C104="VOC",VLOOKUP($B104,'Vlookup (hide)'!$L$4:$U$54,8,FALSE),IF($C104="SO2",VLOOKUP($B104,'Vlookup (hide)'!$W$4:$AF$54,8,FALSE),IF($C104="PM10",VLOOKUP($B104,'Vlookup (hide)'!$AH$4:$AQ$54,8,FALSE)))))))</f>
        <v/>
      </c>
      <c r="Q104" s="9"/>
      <c r="R104" s="31" t="str">
        <f>IF($A104="","",IF($C104="","",IF($C104="NOX",VLOOKUP($B104,'Vlookup (hide)'!$A$4:$J$54,9,FALSE),IF($C104="VOC",VLOOKUP($B104,'Vlookup (hide)'!$L$4:$U$54,9,FALSE),IF($C104="SO2",VLOOKUP($B104,'Vlookup (hide)'!$W$4:$AF$54,9,FALSE),IF($C104="PM10",VLOOKUP($B104,'Vlookup (hide)'!$AH$4:$AQ$54,9,FALSE)))))))</f>
        <v/>
      </c>
      <c r="S104" s="9"/>
      <c r="T104" s="31" t="str">
        <f>IF($A104="","",IF($C104="","",IF($C104="NOX",VLOOKUP($B104,'Vlookup (hide)'!$A$4:$J$54,10,FALSE),IF($C104="VOC",VLOOKUP($B104,'Vlookup (hide)'!$L$4:$U$54,10,FALSE),IF($C104="SO2",VLOOKUP($B104,'Vlookup (hide)'!$W$4:$AF$54,10,FALSE),IF($C104="PM10",VLOOKUP($B104,'Vlookup (hide)'!$AH$4:$AQ$54,10,FALSE)))))))</f>
        <v/>
      </c>
      <c r="U104" s="9"/>
      <c r="V104" s="219"/>
      <c r="W104" s="258"/>
    </row>
    <row r="105" spans="1:23" ht="72" customHeight="1" x14ac:dyDescent="0.25">
      <c r="A105" s="91"/>
      <c r="B105" s="31" t="str">
        <f>IF(A105="","",VLOOKUP(A105,Hidden!$U$2:$V$52,2,FALSE))</f>
        <v/>
      </c>
      <c r="C105" s="52"/>
      <c r="D105" s="31" t="str">
        <f>IF($A105="","",IF($C105="","",IF($C105="NOX",VLOOKUP($B105,'Vlookup (hide)'!$A$4:$J$54,2,FALSE),IF($C105="VOC",VLOOKUP($B105,'Vlookup (hide)'!$L$4:$U$54,2,FALSE),IF($C105="SO2",VLOOKUP($B105,'Vlookup (hide)'!$W$4:$AF$54,2,FALSE),IF($C105="PM10",VLOOKUP($B105,'Vlookup (hide)'!$AH$4:$AQ$54,2,FALSE)))))))</f>
        <v/>
      </c>
      <c r="E105" s="9"/>
      <c r="F105" s="31" t="str">
        <f>IF($A105="","",IF($C105="","",IF($C105="NOX",VLOOKUP($B105,'Vlookup (hide)'!$A$4:$J$54,3,FALSE),IF($C105="VOC",VLOOKUP($B105,'Vlookup (hide)'!$L$4:$U$54,3,FALSE),IF($C105="SO2",VLOOKUP($B105,'Vlookup (hide)'!$W$4:$AF$54,3,FALSE),IF($C105="PM10",VLOOKUP($B105,'Vlookup (hide)'!$AH$4:$AQ$54,3,FALSE)))))))</f>
        <v/>
      </c>
      <c r="G105" s="9"/>
      <c r="H105" s="31" t="str">
        <f>IF($A105="","",IF($C105="","",IF($C105="NOX",VLOOKUP($B105,'Vlookup (hide)'!$A$4:$J$54,4,FALSE),IF($C105="VOC",VLOOKUP($B105,'Vlookup (hide)'!$L$4:$U$54,4,FALSE),IF($C105="SO2",VLOOKUP($B105,'Vlookup (hide)'!$W$4:$AF$54,4,FALSE),IF($C105="PM10",VLOOKUP($B105,'Vlookup (hide)'!$AH$4:$AQ$54,4,FALSE)))))))</f>
        <v/>
      </c>
      <c r="I105" s="9"/>
      <c r="J105" s="31" t="str">
        <f>IF($A105="","",IF($C105="","",IF($C105="NOX",VLOOKUP($B105,'Vlookup (hide)'!$A$4:$J$54,5,FALSE),IF($C105="VOC",VLOOKUP($B105,'Vlookup (hide)'!$L$4:$U$54,5,FALSE),IF($C105="SO2",VLOOKUP($B105,'Vlookup (hide)'!$W$4:$AF$54,5,FALSE),IF($C105="PM10",VLOOKUP($B105,'Vlookup (hide)'!$AH$4:$AQ$54,5,FALSE)))))))</f>
        <v/>
      </c>
      <c r="K105" s="9"/>
      <c r="L105" s="31" t="str">
        <f>IF($A105="","",IF($C105="","",IF($C105="NOX",VLOOKUP($B105,'Vlookup (hide)'!$A$4:$J$54,6,FALSE),IF($C105="VOC",VLOOKUP($B105,'Vlookup (hide)'!$L$4:$U$54,6,FALSE),IF($C105="SO2",VLOOKUP($B105,'Vlookup (hide)'!$W$4:$AF$54,6,FALSE),IF($C105="PM10",VLOOKUP($B105,'Vlookup (hide)'!$AH$4:$AQ$54,6,FALSE)))))))</f>
        <v/>
      </c>
      <c r="M105" s="9"/>
      <c r="N105" s="31" t="str">
        <f>IF($A105="","",IF($C105="","",IF($C105="NOX",VLOOKUP($B105,'Vlookup (hide)'!$A$4:$J$54,7,FALSE),IF($C105="VOC",VLOOKUP($B105,'Vlookup (hide)'!$L$4:$U$54,7,FALSE),IF($C105="SO2",VLOOKUP($B105,'Vlookup (hide)'!$W$4:$AF$54,7,FALSE),IF($C105="PM10",VLOOKUP($B105,'Vlookup (hide)'!$AH$4:$AQ$54,7,FALSE)))))))</f>
        <v/>
      </c>
      <c r="O105" s="9"/>
      <c r="P105" s="31" t="str">
        <f>IF($A105="","",IF($C105="","",IF($C105="NOX",VLOOKUP($B105,'Vlookup (hide)'!$A$4:$J$54,8,FALSE),IF($C105="VOC",VLOOKUP($B105,'Vlookup (hide)'!$L$4:$U$54,8,FALSE),IF($C105="SO2",VLOOKUP($B105,'Vlookup (hide)'!$W$4:$AF$54,8,FALSE),IF($C105="PM10",VLOOKUP($B105,'Vlookup (hide)'!$AH$4:$AQ$54,8,FALSE)))))))</f>
        <v/>
      </c>
      <c r="Q105" s="9"/>
      <c r="R105" s="31" t="str">
        <f>IF($A105="","",IF($C105="","",IF($C105="NOX",VLOOKUP($B105,'Vlookup (hide)'!$A$4:$J$54,9,FALSE),IF($C105="VOC",VLOOKUP($B105,'Vlookup (hide)'!$L$4:$U$54,9,FALSE),IF($C105="SO2",VLOOKUP($B105,'Vlookup (hide)'!$W$4:$AF$54,9,FALSE),IF($C105="PM10",VLOOKUP($B105,'Vlookup (hide)'!$AH$4:$AQ$54,9,FALSE)))))))</f>
        <v/>
      </c>
      <c r="S105" s="9"/>
      <c r="T105" s="31" t="str">
        <f>IF($A105="","",IF($C105="","",IF($C105="NOX",VLOOKUP($B105,'Vlookup (hide)'!$A$4:$J$54,10,FALSE),IF($C105="VOC",VLOOKUP($B105,'Vlookup (hide)'!$L$4:$U$54,10,FALSE),IF($C105="SO2",VLOOKUP($B105,'Vlookup (hide)'!$W$4:$AF$54,10,FALSE),IF($C105="PM10",VLOOKUP($B105,'Vlookup (hide)'!$AH$4:$AQ$54,10,FALSE)))))))</f>
        <v/>
      </c>
      <c r="U105" s="9"/>
      <c r="V105" s="219"/>
      <c r="W105" s="258"/>
    </row>
    <row r="106" spans="1:23" ht="72" customHeight="1" x14ac:dyDescent="0.25">
      <c r="A106" s="91"/>
      <c r="B106" s="31" t="str">
        <f>IF(A106="","",VLOOKUP(A106,Hidden!$U$2:$V$52,2,FALSE))</f>
        <v/>
      </c>
      <c r="C106" s="52"/>
      <c r="D106" s="31" t="str">
        <f>IF($A106="","",IF($C106="","",IF($C106="NOX",VLOOKUP($B106,'Vlookup (hide)'!$A$4:$J$54,2,FALSE),IF($C106="VOC",VLOOKUP($B106,'Vlookup (hide)'!$L$4:$U$54,2,FALSE),IF($C106="SO2",VLOOKUP($B106,'Vlookup (hide)'!$W$4:$AF$54,2,FALSE),IF($C106="PM10",VLOOKUP($B106,'Vlookup (hide)'!$AH$4:$AQ$54,2,FALSE)))))))</f>
        <v/>
      </c>
      <c r="E106" s="9"/>
      <c r="F106" s="31" t="str">
        <f>IF($A106="","",IF($C106="","",IF($C106="NOX",VLOOKUP($B106,'Vlookup (hide)'!$A$4:$J$54,3,FALSE),IF($C106="VOC",VLOOKUP($B106,'Vlookup (hide)'!$L$4:$U$54,3,FALSE),IF($C106="SO2",VLOOKUP($B106,'Vlookup (hide)'!$W$4:$AF$54,3,FALSE),IF($C106="PM10",VLOOKUP($B106,'Vlookup (hide)'!$AH$4:$AQ$54,3,FALSE)))))))</f>
        <v/>
      </c>
      <c r="G106" s="9"/>
      <c r="H106" s="31" t="str">
        <f>IF($A106="","",IF($C106="","",IF($C106="NOX",VLOOKUP($B106,'Vlookup (hide)'!$A$4:$J$54,4,FALSE),IF($C106="VOC",VLOOKUP($B106,'Vlookup (hide)'!$L$4:$U$54,4,FALSE),IF($C106="SO2",VLOOKUP($B106,'Vlookup (hide)'!$W$4:$AF$54,4,FALSE),IF($C106="PM10",VLOOKUP($B106,'Vlookup (hide)'!$AH$4:$AQ$54,4,FALSE)))))))</f>
        <v/>
      </c>
      <c r="I106" s="9"/>
      <c r="J106" s="31" t="str">
        <f>IF($A106="","",IF($C106="","",IF($C106="NOX",VLOOKUP($B106,'Vlookup (hide)'!$A$4:$J$54,5,FALSE),IF($C106="VOC",VLOOKUP($B106,'Vlookup (hide)'!$L$4:$U$54,5,FALSE),IF($C106="SO2",VLOOKUP($B106,'Vlookup (hide)'!$W$4:$AF$54,5,FALSE),IF($C106="PM10",VLOOKUP($B106,'Vlookup (hide)'!$AH$4:$AQ$54,5,FALSE)))))))</f>
        <v/>
      </c>
      <c r="K106" s="9"/>
      <c r="L106" s="31" t="str">
        <f>IF($A106="","",IF($C106="","",IF($C106="NOX",VLOOKUP($B106,'Vlookup (hide)'!$A$4:$J$54,6,FALSE),IF($C106="VOC",VLOOKUP($B106,'Vlookup (hide)'!$L$4:$U$54,6,FALSE),IF($C106="SO2",VLOOKUP($B106,'Vlookup (hide)'!$W$4:$AF$54,6,FALSE),IF($C106="PM10",VLOOKUP($B106,'Vlookup (hide)'!$AH$4:$AQ$54,6,FALSE)))))))</f>
        <v/>
      </c>
      <c r="M106" s="9"/>
      <c r="N106" s="31" t="str">
        <f>IF($A106="","",IF($C106="","",IF($C106="NOX",VLOOKUP($B106,'Vlookup (hide)'!$A$4:$J$54,7,FALSE),IF($C106="VOC",VLOOKUP($B106,'Vlookup (hide)'!$L$4:$U$54,7,FALSE),IF($C106="SO2",VLOOKUP($B106,'Vlookup (hide)'!$W$4:$AF$54,7,FALSE),IF($C106="PM10",VLOOKUP($B106,'Vlookup (hide)'!$AH$4:$AQ$54,7,FALSE)))))))</f>
        <v/>
      </c>
      <c r="O106" s="9"/>
      <c r="P106" s="31" t="str">
        <f>IF($A106="","",IF($C106="","",IF($C106="NOX",VLOOKUP($B106,'Vlookup (hide)'!$A$4:$J$54,8,FALSE),IF($C106="VOC",VLOOKUP($B106,'Vlookup (hide)'!$L$4:$U$54,8,FALSE),IF($C106="SO2",VLOOKUP($B106,'Vlookup (hide)'!$W$4:$AF$54,8,FALSE),IF($C106="PM10",VLOOKUP($B106,'Vlookup (hide)'!$AH$4:$AQ$54,8,FALSE)))))))</f>
        <v/>
      </c>
      <c r="Q106" s="9"/>
      <c r="R106" s="31" t="str">
        <f>IF($A106="","",IF($C106="","",IF($C106="NOX",VLOOKUP($B106,'Vlookup (hide)'!$A$4:$J$54,9,FALSE),IF($C106="VOC",VLOOKUP($B106,'Vlookup (hide)'!$L$4:$U$54,9,FALSE),IF($C106="SO2",VLOOKUP($B106,'Vlookup (hide)'!$W$4:$AF$54,9,FALSE),IF($C106="PM10",VLOOKUP($B106,'Vlookup (hide)'!$AH$4:$AQ$54,9,FALSE)))))))</f>
        <v/>
      </c>
      <c r="S106" s="9"/>
      <c r="T106" s="31" t="str">
        <f>IF($A106="","",IF($C106="","",IF($C106="NOX",VLOOKUP($B106,'Vlookup (hide)'!$A$4:$J$54,10,FALSE),IF($C106="VOC",VLOOKUP($B106,'Vlookup (hide)'!$L$4:$U$54,10,FALSE),IF($C106="SO2",VLOOKUP($B106,'Vlookup (hide)'!$W$4:$AF$54,10,FALSE),IF($C106="PM10",VLOOKUP($B106,'Vlookup (hide)'!$AH$4:$AQ$54,10,FALSE)))))))</f>
        <v/>
      </c>
      <c r="U106" s="9"/>
      <c r="V106" s="219"/>
      <c r="W106" s="258"/>
    </row>
    <row r="107" spans="1:23" ht="72" customHeight="1" x14ac:dyDescent="0.25">
      <c r="A107" s="91"/>
      <c r="B107" s="31" t="str">
        <f>IF(A107="","",VLOOKUP(A107,Hidden!$U$2:$V$52,2,FALSE))</f>
        <v/>
      </c>
      <c r="C107" s="52"/>
      <c r="D107" s="31" t="str">
        <f>IF($A107="","",IF($C107="","",IF($C107="NOX",VLOOKUP($B107,'Vlookup (hide)'!$A$4:$J$54,2,FALSE),IF($C107="VOC",VLOOKUP($B107,'Vlookup (hide)'!$L$4:$U$54,2,FALSE),IF($C107="SO2",VLOOKUP($B107,'Vlookup (hide)'!$W$4:$AF$54,2,FALSE),IF($C107="PM10",VLOOKUP($B107,'Vlookup (hide)'!$AH$4:$AQ$54,2,FALSE)))))))</f>
        <v/>
      </c>
      <c r="E107" s="9"/>
      <c r="F107" s="31" t="str">
        <f>IF($A107="","",IF($C107="","",IF($C107="NOX",VLOOKUP($B107,'Vlookup (hide)'!$A$4:$J$54,3,FALSE),IF($C107="VOC",VLOOKUP($B107,'Vlookup (hide)'!$L$4:$U$54,3,FALSE),IF($C107="SO2",VLOOKUP($B107,'Vlookup (hide)'!$W$4:$AF$54,3,FALSE),IF($C107="PM10",VLOOKUP($B107,'Vlookup (hide)'!$AH$4:$AQ$54,3,FALSE)))))))</f>
        <v/>
      </c>
      <c r="G107" s="9"/>
      <c r="H107" s="31" t="str">
        <f>IF($A107="","",IF($C107="","",IF($C107="NOX",VLOOKUP($B107,'Vlookup (hide)'!$A$4:$J$54,4,FALSE),IF($C107="VOC",VLOOKUP($B107,'Vlookup (hide)'!$L$4:$U$54,4,FALSE),IF($C107="SO2",VLOOKUP($B107,'Vlookup (hide)'!$W$4:$AF$54,4,FALSE),IF($C107="PM10",VLOOKUP($B107,'Vlookup (hide)'!$AH$4:$AQ$54,4,FALSE)))))))</f>
        <v/>
      </c>
      <c r="I107" s="9"/>
      <c r="J107" s="31" t="str">
        <f>IF($A107="","",IF($C107="","",IF($C107="NOX",VLOOKUP($B107,'Vlookup (hide)'!$A$4:$J$54,5,FALSE),IF($C107="VOC",VLOOKUP($B107,'Vlookup (hide)'!$L$4:$U$54,5,FALSE),IF($C107="SO2",VLOOKUP($B107,'Vlookup (hide)'!$W$4:$AF$54,5,FALSE),IF($C107="PM10",VLOOKUP($B107,'Vlookup (hide)'!$AH$4:$AQ$54,5,FALSE)))))))</f>
        <v/>
      </c>
      <c r="K107" s="9"/>
      <c r="L107" s="31" t="str">
        <f>IF($A107="","",IF($C107="","",IF($C107="NOX",VLOOKUP($B107,'Vlookup (hide)'!$A$4:$J$54,6,FALSE),IF($C107="VOC",VLOOKUP($B107,'Vlookup (hide)'!$L$4:$U$54,6,FALSE),IF($C107="SO2",VLOOKUP($B107,'Vlookup (hide)'!$W$4:$AF$54,6,FALSE),IF($C107="PM10",VLOOKUP($B107,'Vlookup (hide)'!$AH$4:$AQ$54,6,FALSE)))))))</f>
        <v/>
      </c>
      <c r="M107" s="9"/>
      <c r="N107" s="31" t="str">
        <f>IF($A107="","",IF($C107="","",IF($C107="NOX",VLOOKUP($B107,'Vlookup (hide)'!$A$4:$J$54,7,FALSE),IF($C107="VOC",VLOOKUP($B107,'Vlookup (hide)'!$L$4:$U$54,7,FALSE),IF($C107="SO2",VLOOKUP($B107,'Vlookup (hide)'!$W$4:$AF$54,7,FALSE),IF($C107="PM10",VLOOKUP($B107,'Vlookup (hide)'!$AH$4:$AQ$54,7,FALSE)))))))</f>
        <v/>
      </c>
      <c r="O107" s="9"/>
      <c r="P107" s="31" t="str">
        <f>IF($A107="","",IF($C107="","",IF($C107="NOX",VLOOKUP($B107,'Vlookup (hide)'!$A$4:$J$54,8,FALSE),IF($C107="VOC",VLOOKUP($B107,'Vlookup (hide)'!$L$4:$U$54,8,FALSE),IF($C107="SO2",VLOOKUP($B107,'Vlookup (hide)'!$W$4:$AF$54,8,FALSE),IF($C107="PM10",VLOOKUP($B107,'Vlookup (hide)'!$AH$4:$AQ$54,8,FALSE)))))))</f>
        <v/>
      </c>
      <c r="Q107" s="9"/>
      <c r="R107" s="31" t="str">
        <f>IF($A107="","",IF($C107="","",IF($C107="NOX",VLOOKUP($B107,'Vlookup (hide)'!$A$4:$J$54,9,FALSE),IF($C107="VOC",VLOOKUP($B107,'Vlookup (hide)'!$L$4:$U$54,9,FALSE),IF($C107="SO2",VLOOKUP($B107,'Vlookup (hide)'!$W$4:$AF$54,9,FALSE),IF($C107="PM10",VLOOKUP($B107,'Vlookup (hide)'!$AH$4:$AQ$54,9,FALSE)))))))</f>
        <v/>
      </c>
      <c r="S107" s="9"/>
      <c r="T107" s="31" t="str">
        <f>IF($A107="","",IF($C107="","",IF($C107="NOX",VLOOKUP($B107,'Vlookup (hide)'!$A$4:$J$54,10,FALSE),IF($C107="VOC",VLOOKUP($B107,'Vlookup (hide)'!$L$4:$U$54,10,FALSE),IF($C107="SO2",VLOOKUP($B107,'Vlookup (hide)'!$W$4:$AF$54,10,FALSE),IF($C107="PM10",VLOOKUP($B107,'Vlookup (hide)'!$AH$4:$AQ$54,10,FALSE)))))))</f>
        <v/>
      </c>
      <c r="U107" s="9"/>
      <c r="V107" s="219"/>
      <c r="W107" s="258"/>
    </row>
    <row r="108" spans="1:23" ht="72" customHeight="1" x14ac:dyDescent="0.25">
      <c r="A108" s="91"/>
      <c r="B108" s="31" t="str">
        <f>IF(A108="","",VLOOKUP(A108,Hidden!$U$2:$V$52,2,FALSE))</f>
        <v/>
      </c>
      <c r="C108" s="52"/>
      <c r="D108" s="31" t="str">
        <f>IF($A108="","",IF($C108="","",IF($C108="NOX",VLOOKUP($B108,'Vlookup (hide)'!$A$4:$J$54,2,FALSE),IF($C108="VOC",VLOOKUP($B108,'Vlookup (hide)'!$L$4:$U$54,2,FALSE),IF($C108="SO2",VLOOKUP($B108,'Vlookup (hide)'!$W$4:$AF$54,2,FALSE),IF($C108="PM10",VLOOKUP($B108,'Vlookup (hide)'!$AH$4:$AQ$54,2,FALSE)))))))</f>
        <v/>
      </c>
      <c r="E108" s="9"/>
      <c r="F108" s="31" t="str">
        <f>IF($A108="","",IF($C108="","",IF($C108="NOX",VLOOKUP($B108,'Vlookup (hide)'!$A$4:$J$54,3,FALSE),IF($C108="VOC",VLOOKUP($B108,'Vlookup (hide)'!$L$4:$U$54,3,FALSE),IF($C108="SO2",VLOOKUP($B108,'Vlookup (hide)'!$W$4:$AF$54,3,FALSE),IF($C108="PM10",VLOOKUP($B108,'Vlookup (hide)'!$AH$4:$AQ$54,3,FALSE)))))))</f>
        <v/>
      </c>
      <c r="G108" s="9"/>
      <c r="H108" s="31" t="str">
        <f>IF($A108="","",IF($C108="","",IF($C108="NOX",VLOOKUP($B108,'Vlookup (hide)'!$A$4:$J$54,4,FALSE),IF($C108="VOC",VLOOKUP($B108,'Vlookup (hide)'!$L$4:$U$54,4,FALSE),IF($C108="SO2",VLOOKUP($B108,'Vlookup (hide)'!$W$4:$AF$54,4,FALSE),IF($C108="PM10",VLOOKUP($B108,'Vlookup (hide)'!$AH$4:$AQ$54,4,FALSE)))))))</f>
        <v/>
      </c>
      <c r="I108" s="9"/>
      <c r="J108" s="31" t="str">
        <f>IF($A108="","",IF($C108="","",IF($C108="NOX",VLOOKUP($B108,'Vlookup (hide)'!$A$4:$J$54,5,FALSE),IF($C108="VOC",VLOOKUP($B108,'Vlookup (hide)'!$L$4:$U$54,5,FALSE),IF($C108="SO2",VLOOKUP($B108,'Vlookup (hide)'!$W$4:$AF$54,5,FALSE),IF($C108="PM10",VLOOKUP($B108,'Vlookup (hide)'!$AH$4:$AQ$54,5,FALSE)))))))</f>
        <v/>
      </c>
      <c r="K108" s="9"/>
      <c r="L108" s="31" t="str">
        <f>IF($A108="","",IF($C108="","",IF($C108="NOX",VLOOKUP($B108,'Vlookup (hide)'!$A$4:$J$54,6,FALSE),IF($C108="VOC",VLOOKUP($B108,'Vlookup (hide)'!$L$4:$U$54,6,FALSE),IF($C108="SO2",VLOOKUP($B108,'Vlookup (hide)'!$W$4:$AF$54,6,FALSE),IF($C108="PM10",VLOOKUP($B108,'Vlookup (hide)'!$AH$4:$AQ$54,6,FALSE)))))))</f>
        <v/>
      </c>
      <c r="M108" s="9"/>
      <c r="N108" s="31" t="str">
        <f>IF($A108="","",IF($C108="","",IF($C108="NOX",VLOOKUP($B108,'Vlookup (hide)'!$A$4:$J$54,7,FALSE),IF($C108="VOC",VLOOKUP($B108,'Vlookup (hide)'!$L$4:$U$54,7,FALSE),IF($C108="SO2",VLOOKUP($B108,'Vlookup (hide)'!$W$4:$AF$54,7,FALSE),IF($C108="PM10",VLOOKUP($B108,'Vlookup (hide)'!$AH$4:$AQ$54,7,FALSE)))))))</f>
        <v/>
      </c>
      <c r="O108" s="9"/>
      <c r="P108" s="31" t="str">
        <f>IF($A108="","",IF($C108="","",IF($C108="NOX",VLOOKUP($B108,'Vlookup (hide)'!$A$4:$J$54,8,FALSE),IF($C108="VOC",VLOOKUP($B108,'Vlookup (hide)'!$L$4:$U$54,8,FALSE),IF($C108="SO2",VLOOKUP($B108,'Vlookup (hide)'!$W$4:$AF$54,8,FALSE),IF($C108="PM10",VLOOKUP($B108,'Vlookup (hide)'!$AH$4:$AQ$54,8,FALSE)))))))</f>
        <v/>
      </c>
      <c r="Q108" s="9"/>
      <c r="R108" s="31" t="str">
        <f>IF($A108="","",IF($C108="","",IF($C108="NOX",VLOOKUP($B108,'Vlookup (hide)'!$A$4:$J$54,9,FALSE),IF($C108="VOC",VLOOKUP($B108,'Vlookup (hide)'!$L$4:$U$54,9,FALSE),IF($C108="SO2",VLOOKUP($B108,'Vlookup (hide)'!$W$4:$AF$54,9,FALSE),IF($C108="PM10",VLOOKUP($B108,'Vlookup (hide)'!$AH$4:$AQ$54,9,FALSE)))))))</f>
        <v/>
      </c>
      <c r="S108" s="9"/>
      <c r="T108" s="31" t="str">
        <f>IF($A108="","",IF($C108="","",IF($C108="NOX",VLOOKUP($B108,'Vlookup (hide)'!$A$4:$J$54,10,FALSE),IF($C108="VOC",VLOOKUP($B108,'Vlookup (hide)'!$L$4:$U$54,10,FALSE),IF($C108="SO2",VLOOKUP($B108,'Vlookup (hide)'!$W$4:$AF$54,10,FALSE),IF($C108="PM10",VLOOKUP($B108,'Vlookup (hide)'!$AH$4:$AQ$54,10,FALSE)))))))</f>
        <v/>
      </c>
      <c r="U108" s="9"/>
      <c r="V108" s="219"/>
      <c r="W108" s="258"/>
    </row>
    <row r="109" spans="1:23" ht="72" customHeight="1" x14ac:dyDescent="0.25">
      <c r="A109" s="91"/>
      <c r="B109" s="31" t="str">
        <f>IF(A109="","",VLOOKUP(A109,Hidden!$U$2:$V$52,2,FALSE))</f>
        <v/>
      </c>
      <c r="C109" s="52"/>
      <c r="D109" s="31" t="str">
        <f>IF($A109="","",IF($C109="","",IF($C109="NOX",VLOOKUP($B109,'Vlookup (hide)'!$A$4:$J$54,2,FALSE),IF($C109="VOC",VLOOKUP($B109,'Vlookup (hide)'!$L$4:$U$54,2,FALSE),IF($C109="SO2",VLOOKUP($B109,'Vlookup (hide)'!$W$4:$AF$54,2,FALSE),IF($C109="PM10",VLOOKUP($B109,'Vlookup (hide)'!$AH$4:$AQ$54,2,FALSE)))))))</f>
        <v/>
      </c>
      <c r="E109" s="9"/>
      <c r="F109" s="31" t="str">
        <f>IF($A109="","",IF($C109="","",IF($C109="NOX",VLOOKUP($B109,'Vlookup (hide)'!$A$4:$J$54,3,FALSE),IF($C109="VOC",VLOOKUP($B109,'Vlookup (hide)'!$L$4:$U$54,3,FALSE),IF($C109="SO2",VLOOKUP($B109,'Vlookup (hide)'!$W$4:$AF$54,3,FALSE),IF($C109="PM10",VLOOKUP($B109,'Vlookup (hide)'!$AH$4:$AQ$54,3,FALSE)))))))</f>
        <v/>
      </c>
      <c r="G109" s="9"/>
      <c r="H109" s="31" t="str">
        <f>IF($A109="","",IF($C109="","",IF($C109="NOX",VLOOKUP($B109,'Vlookup (hide)'!$A$4:$J$54,4,FALSE),IF($C109="VOC",VLOOKUP($B109,'Vlookup (hide)'!$L$4:$U$54,4,FALSE),IF($C109="SO2",VLOOKUP($B109,'Vlookup (hide)'!$W$4:$AF$54,4,FALSE),IF($C109="PM10",VLOOKUP($B109,'Vlookup (hide)'!$AH$4:$AQ$54,4,FALSE)))))))</f>
        <v/>
      </c>
      <c r="I109" s="9"/>
      <c r="J109" s="31" t="str">
        <f>IF($A109="","",IF($C109="","",IF($C109="NOX",VLOOKUP($B109,'Vlookup (hide)'!$A$4:$J$54,5,FALSE),IF($C109="VOC",VLOOKUP($B109,'Vlookup (hide)'!$L$4:$U$54,5,FALSE),IF($C109="SO2",VLOOKUP($B109,'Vlookup (hide)'!$W$4:$AF$54,5,FALSE),IF($C109="PM10",VLOOKUP($B109,'Vlookup (hide)'!$AH$4:$AQ$54,5,FALSE)))))))</f>
        <v/>
      </c>
      <c r="K109" s="9"/>
      <c r="L109" s="31" t="str">
        <f>IF($A109="","",IF($C109="","",IF($C109="NOX",VLOOKUP($B109,'Vlookup (hide)'!$A$4:$J$54,6,FALSE),IF($C109="VOC",VLOOKUP($B109,'Vlookup (hide)'!$L$4:$U$54,6,FALSE),IF($C109="SO2",VLOOKUP($B109,'Vlookup (hide)'!$W$4:$AF$54,6,FALSE),IF($C109="PM10",VLOOKUP($B109,'Vlookup (hide)'!$AH$4:$AQ$54,6,FALSE)))))))</f>
        <v/>
      </c>
      <c r="M109" s="9"/>
      <c r="N109" s="31" t="str">
        <f>IF($A109="","",IF($C109="","",IF($C109="NOX",VLOOKUP($B109,'Vlookup (hide)'!$A$4:$J$54,7,FALSE),IF($C109="VOC",VLOOKUP($B109,'Vlookup (hide)'!$L$4:$U$54,7,FALSE),IF($C109="SO2",VLOOKUP($B109,'Vlookup (hide)'!$W$4:$AF$54,7,FALSE),IF($C109="PM10",VLOOKUP($B109,'Vlookup (hide)'!$AH$4:$AQ$54,7,FALSE)))))))</f>
        <v/>
      </c>
      <c r="O109" s="9"/>
      <c r="P109" s="31" t="str">
        <f>IF($A109="","",IF($C109="","",IF($C109="NOX",VLOOKUP($B109,'Vlookup (hide)'!$A$4:$J$54,8,FALSE),IF($C109="VOC",VLOOKUP($B109,'Vlookup (hide)'!$L$4:$U$54,8,FALSE),IF($C109="SO2",VLOOKUP($B109,'Vlookup (hide)'!$W$4:$AF$54,8,FALSE),IF($C109="PM10",VLOOKUP($B109,'Vlookup (hide)'!$AH$4:$AQ$54,8,FALSE)))))))</f>
        <v/>
      </c>
      <c r="Q109" s="9"/>
      <c r="R109" s="31" t="str">
        <f>IF($A109="","",IF($C109="","",IF($C109="NOX",VLOOKUP($B109,'Vlookup (hide)'!$A$4:$J$54,9,FALSE),IF($C109="VOC",VLOOKUP($B109,'Vlookup (hide)'!$L$4:$U$54,9,FALSE),IF($C109="SO2",VLOOKUP($B109,'Vlookup (hide)'!$W$4:$AF$54,9,FALSE),IF($C109="PM10",VLOOKUP($B109,'Vlookup (hide)'!$AH$4:$AQ$54,9,FALSE)))))))</f>
        <v/>
      </c>
      <c r="S109" s="9"/>
      <c r="T109" s="31" t="str">
        <f>IF($A109="","",IF($C109="","",IF($C109="NOX",VLOOKUP($B109,'Vlookup (hide)'!$A$4:$J$54,10,FALSE),IF($C109="VOC",VLOOKUP($B109,'Vlookup (hide)'!$L$4:$U$54,10,FALSE),IF($C109="SO2",VLOOKUP($B109,'Vlookup (hide)'!$W$4:$AF$54,10,FALSE),IF($C109="PM10",VLOOKUP($B109,'Vlookup (hide)'!$AH$4:$AQ$54,10,FALSE)))))))</f>
        <v/>
      </c>
      <c r="U109" s="9"/>
      <c r="V109" s="219"/>
      <c r="W109" s="258"/>
    </row>
    <row r="110" spans="1:23" ht="72" customHeight="1" x14ac:dyDescent="0.25">
      <c r="A110" s="91"/>
      <c r="B110" s="31" t="str">
        <f>IF(A110="","",VLOOKUP(A110,Hidden!$U$2:$V$52,2,FALSE))</f>
        <v/>
      </c>
      <c r="C110" s="52"/>
      <c r="D110" s="31" t="str">
        <f>IF($A110="","",IF($C110="","",IF($C110="NOX",VLOOKUP($B110,'Vlookup (hide)'!$A$4:$J$54,2,FALSE),IF($C110="VOC",VLOOKUP($B110,'Vlookup (hide)'!$L$4:$U$54,2,FALSE),IF($C110="SO2",VLOOKUP($B110,'Vlookup (hide)'!$W$4:$AF$54,2,FALSE),IF($C110="PM10",VLOOKUP($B110,'Vlookup (hide)'!$AH$4:$AQ$54,2,FALSE)))))))</f>
        <v/>
      </c>
      <c r="E110" s="9"/>
      <c r="F110" s="31" t="str">
        <f>IF($A110="","",IF($C110="","",IF($C110="NOX",VLOOKUP($B110,'Vlookup (hide)'!$A$4:$J$54,3,FALSE),IF($C110="VOC",VLOOKUP($B110,'Vlookup (hide)'!$L$4:$U$54,3,FALSE),IF($C110="SO2",VLOOKUP($B110,'Vlookup (hide)'!$W$4:$AF$54,3,FALSE),IF($C110="PM10",VLOOKUP($B110,'Vlookup (hide)'!$AH$4:$AQ$54,3,FALSE)))))))</f>
        <v/>
      </c>
      <c r="G110" s="9"/>
      <c r="H110" s="31" t="str">
        <f>IF($A110="","",IF($C110="","",IF($C110="NOX",VLOOKUP($B110,'Vlookup (hide)'!$A$4:$J$54,4,FALSE),IF($C110="VOC",VLOOKUP($B110,'Vlookup (hide)'!$L$4:$U$54,4,FALSE),IF($C110="SO2",VLOOKUP($B110,'Vlookup (hide)'!$W$4:$AF$54,4,FALSE),IF($C110="PM10",VLOOKUP($B110,'Vlookup (hide)'!$AH$4:$AQ$54,4,FALSE)))))))</f>
        <v/>
      </c>
      <c r="I110" s="9"/>
      <c r="J110" s="31" t="str">
        <f>IF($A110="","",IF($C110="","",IF($C110="NOX",VLOOKUP($B110,'Vlookup (hide)'!$A$4:$J$54,5,FALSE),IF($C110="VOC",VLOOKUP($B110,'Vlookup (hide)'!$L$4:$U$54,5,FALSE),IF($C110="SO2",VLOOKUP($B110,'Vlookup (hide)'!$W$4:$AF$54,5,FALSE),IF($C110="PM10",VLOOKUP($B110,'Vlookup (hide)'!$AH$4:$AQ$54,5,FALSE)))))))</f>
        <v/>
      </c>
      <c r="K110" s="9"/>
      <c r="L110" s="31" t="str">
        <f>IF($A110="","",IF($C110="","",IF($C110="NOX",VLOOKUP($B110,'Vlookup (hide)'!$A$4:$J$54,6,FALSE),IF($C110="VOC",VLOOKUP($B110,'Vlookup (hide)'!$L$4:$U$54,6,FALSE),IF($C110="SO2",VLOOKUP($B110,'Vlookup (hide)'!$W$4:$AF$54,6,FALSE),IF($C110="PM10",VLOOKUP($B110,'Vlookup (hide)'!$AH$4:$AQ$54,6,FALSE)))))))</f>
        <v/>
      </c>
      <c r="M110" s="9"/>
      <c r="N110" s="31" t="str">
        <f>IF($A110="","",IF($C110="","",IF($C110="NOX",VLOOKUP($B110,'Vlookup (hide)'!$A$4:$J$54,7,FALSE),IF($C110="VOC",VLOOKUP($B110,'Vlookup (hide)'!$L$4:$U$54,7,FALSE),IF($C110="SO2",VLOOKUP($B110,'Vlookup (hide)'!$W$4:$AF$54,7,FALSE),IF($C110="PM10",VLOOKUP($B110,'Vlookup (hide)'!$AH$4:$AQ$54,7,FALSE)))))))</f>
        <v/>
      </c>
      <c r="O110" s="9"/>
      <c r="P110" s="31" t="str">
        <f>IF($A110="","",IF($C110="","",IF($C110="NOX",VLOOKUP($B110,'Vlookup (hide)'!$A$4:$J$54,8,FALSE),IF($C110="VOC",VLOOKUP($B110,'Vlookup (hide)'!$L$4:$U$54,8,FALSE),IF($C110="SO2",VLOOKUP($B110,'Vlookup (hide)'!$W$4:$AF$54,8,FALSE),IF($C110="PM10",VLOOKUP($B110,'Vlookup (hide)'!$AH$4:$AQ$54,8,FALSE)))))))</f>
        <v/>
      </c>
      <c r="Q110" s="9"/>
      <c r="R110" s="31" t="str">
        <f>IF($A110="","",IF($C110="","",IF($C110="NOX",VLOOKUP($B110,'Vlookup (hide)'!$A$4:$J$54,9,FALSE),IF($C110="VOC",VLOOKUP($B110,'Vlookup (hide)'!$L$4:$U$54,9,FALSE),IF($C110="SO2",VLOOKUP($B110,'Vlookup (hide)'!$W$4:$AF$54,9,FALSE),IF($C110="PM10",VLOOKUP($B110,'Vlookup (hide)'!$AH$4:$AQ$54,9,FALSE)))))))</f>
        <v/>
      </c>
      <c r="S110" s="9"/>
      <c r="T110" s="31" t="str">
        <f>IF($A110="","",IF($C110="","",IF($C110="NOX",VLOOKUP($B110,'Vlookup (hide)'!$A$4:$J$54,10,FALSE),IF($C110="VOC",VLOOKUP($B110,'Vlookup (hide)'!$L$4:$U$54,10,FALSE),IF($C110="SO2",VLOOKUP($B110,'Vlookup (hide)'!$W$4:$AF$54,10,FALSE),IF($C110="PM10",VLOOKUP($B110,'Vlookup (hide)'!$AH$4:$AQ$54,10,FALSE)))))))</f>
        <v/>
      </c>
      <c r="U110" s="9"/>
      <c r="V110" s="219"/>
      <c r="W110" s="258"/>
    </row>
    <row r="111" spans="1:23" ht="72" customHeight="1" x14ac:dyDescent="0.25">
      <c r="A111" s="91"/>
      <c r="B111" s="31" t="str">
        <f>IF(A111="","",VLOOKUP(A111,Hidden!$U$2:$V$52,2,FALSE))</f>
        <v/>
      </c>
      <c r="C111" s="52"/>
      <c r="D111" s="31" t="str">
        <f>IF($A111="","",IF($C111="","",IF($C111="NOX",VLOOKUP($B111,'Vlookup (hide)'!$A$4:$J$54,2,FALSE),IF($C111="VOC",VLOOKUP($B111,'Vlookup (hide)'!$L$4:$U$54,2,FALSE),IF($C111="SO2",VLOOKUP($B111,'Vlookup (hide)'!$W$4:$AF$54,2,FALSE),IF($C111="PM10",VLOOKUP($B111,'Vlookup (hide)'!$AH$4:$AQ$54,2,FALSE)))))))</f>
        <v/>
      </c>
      <c r="E111" s="9"/>
      <c r="F111" s="31" t="str">
        <f>IF($A111="","",IF($C111="","",IF($C111="NOX",VLOOKUP($B111,'Vlookup (hide)'!$A$4:$J$54,3,FALSE),IF($C111="VOC",VLOOKUP($B111,'Vlookup (hide)'!$L$4:$U$54,3,FALSE),IF($C111="SO2",VLOOKUP($B111,'Vlookup (hide)'!$W$4:$AF$54,3,FALSE),IF($C111="PM10",VLOOKUP($B111,'Vlookup (hide)'!$AH$4:$AQ$54,3,FALSE)))))))</f>
        <v/>
      </c>
      <c r="G111" s="9"/>
      <c r="H111" s="31" t="str">
        <f>IF($A111="","",IF($C111="","",IF($C111="NOX",VLOOKUP($B111,'Vlookup (hide)'!$A$4:$J$54,4,FALSE),IF($C111="VOC",VLOOKUP($B111,'Vlookup (hide)'!$L$4:$U$54,4,FALSE),IF($C111="SO2",VLOOKUP($B111,'Vlookup (hide)'!$W$4:$AF$54,4,FALSE),IF($C111="PM10",VLOOKUP($B111,'Vlookup (hide)'!$AH$4:$AQ$54,4,FALSE)))))))</f>
        <v/>
      </c>
      <c r="I111" s="9"/>
      <c r="J111" s="31" t="str">
        <f>IF($A111="","",IF($C111="","",IF($C111="NOX",VLOOKUP($B111,'Vlookup (hide)'!$A$4:$J$54,5,FALSE),IF($C111="VOC",VLOOKUP($B111,'Vlookup (hide)'!$L$4:$U$54,5,FALSE),IF($C111="SO2",VLOOKUP($B111,'Vlookup (hide)'!$W$4:$AF$54,5,FALSE),IF($C111="PM10",VLOOKUP($B111,'Vlookup (hide)'!$AH$4:$AQ$54,5,FALSE)))))))</f>
        <v/>
      </c>
      <c r="K111" s="9"/>
      <c r="L111" s="31" t="str">
        <f>IF($A111="","",IF($C111="","",IF($C111="NOX",VLOOKUP($B111,'Vlookup (hide)'!$A$4:$J$54,6,FALSE),IF($C111="VOC",VLOOKUP($B111,'Vlookup (hide)'!$L$4:$U$54,6,FALSE),IF($C111="SO2",VLOOKUP($B111,'Vlookup (hide)'!$W$4:$AF$54,6,FALSE),IF($C111="PM10",VLOOKUP($B111,'Vlookup (hide)'!$AH$4:$AQ$54,6,FALSE)))))))</f>
        <v/>
      </c>
      <c r="M111" s="9"/>
      <c r="N111" s="31" t="str">
        <f>IF($A111="","",IF($C111="","",IF($C111="NOX",VLOOKUP($B111,'Vlookup (hide)'!$A$4:$J$54,7,FALSE),IF($C111="VOC",VLOOKUP($B111,'Vlookup (hide)'!$L$4:$U$54,7,FALSE),IF($C111="SO2",VLOOKUP($B111,'Vlookup (hide)'!$W$4:$AF$54,7,FALSE),IF($C111="PM10",VLOOKUP($B111,'Vlookup (hide)'!$AH$4:$AQ$54,7,FALSE)))))))</f>
        <v/>
      </c>
      <c r="O111" s="9"/>
      <c r="P111" s="31" t="str">
        <f>IF($A111="","",IF($C111="","",IF($C111="NOX",VLOOKUP($B111,'Vlookup (hide)'!$A$4:$J$54,8,FALSE),IF($C111="VOC",VLOOKUP($B111,'Vlookup (hide)'!$L$4:$U$54,8,FALSE),IF($C111="SO2",VLOOKUP($B111,'Vlookup (hide)'!$W$4:$AF$54,8,FALSE),IF($C111="PM10",VLOOKUP($B111,'Vlookup (hide)'!$AH$4:$AQ$54,8,FALSE)))))))</f>
        <v/>
      </c>
      <c r="Q111" s="9"/>
      <c r="R111" s="31" t="str">
        <f>IF($A111="","",IF($C111="","",IF($C111="NOX",VLOOKUP($B111,'Vlookup (hide)'!$A$4:$J$54,9,FALSE),IF($C111="VOC",VLOOKUP($B111,'Vlookup (hide)'!$L$4:$U$54,9,FALSE),IF($C111="SO2",VLOOKUP($B111,'Vlookup (hide)'!$W$4:$AF$54,9,FALSE),IF($C111="PM10",VLOOKUP($B111,'Vlookup (hide)'!$AH$4:$AQ$54,9,FALSE)))))))</f>
        <v/>
      </c>
      <c r="S111" s="9"/>
      <c r="T111" s="31" t="str">
        <f>IF($A111="","",IF($C111="","",IF($C111="NOX",VLOOKUP($B111,'Vlookup (hide)'!$A$4:$J$54,10,FALSE),IF($C111="VOC",VLOOKUP($B111,'Vlookup (hide)'!$L$4:$U$54,10,FALSE),IF($C111="SO2",VLOOKUP($B111,'Vlookup (hide)'!$W$4:$AF$54,10,FALSE),IF($C111="PM10",VLOOKUP($B111,'Vlookup (hide)'!$AH$4:$AQ$54,10,FALSE)))))))</f>
        <v/>
      </c>
      <c r="U111" s="9"/>
      <c r="V111" s="219"/>
      <c r="W111" s="258"/>
    </row>
    <row r="112" spans="1:23" ht="72" customHeight="1" x14ac:dyDescent="0.25">
      <c r="A112" s="91"/>
      <c r="B112" s="31" t="str">
        <f>IF(A112="","",VLOOKUP(A112,Hidden!$U$2:$V$52,2,FALSE))</f>
        <v/>
      </c>
      <c r="C112" s="52"/>
      <c r="D112" s="31" t="str">
        <f>IF($A112="","",IF($C112="","",IF($C112="NOX",VLOOKUP($B112,'Vlookup (hide)'!$A$4:$J$54,2,FALSE),IF($C112="VOC",VLOOKUP($B112,'Vlookup (hide)'!$L$4:$U$54,2,FALSE),IF($C112="SO2",VLOOKUP($B112,'Vlookup (hide)'!$W$4:$AF$54,2,FALSE),IF($C112="PM10",VLOOKUP($B112,'Vlookup (hide)'!$AH$4:$AQ$54,2,FALSE)))))))</f>
        <v/>
      </c>
      <c r="E112" s="9"/>
      <c r="F112" s="31" t="str">
        <f>IF($A112="","",IF($C112="","",IF($C112="NOX",VLOOKUP($B112,'Vlookup (hide)'!$A$4:$J$54,3,FALSE),IF($C112="VOC",VLOOKUP($B112,'Vlookup (hide)'!$L$4:$U$54,3,FALSE),IF($C112="SO2",VLOOKUP($B112,'Vlookup (hide)'!$W$4:$AF$54,3,FALSE),IF($C112="PM10",VLOOKUP($B112,'Vlookup (hide)'!$AH$4:$AQ$54,3,FALSE)))))))</f>
        <v/>
      </c>
      <c r="G112" s="9"/>
      <c r="H112" s="31" t="str">
        <f>IF($A112="","",IF($C112="","",IF($C112="NOX",VLOOKUP($B112,'Vlookup (hide)'!$A$4:$J$54,4,FALSE),IF($C112="VOC",VLOOKUP($B112,'Vlookup (hide)'!$L$4:$U$54,4,FALSE),IF($C112="SO2",VLOOKUP($B112,'Vlookup (hide)'!$W$4:$AF$54,4,FALSE),IF($C112="PM10",VLOOKUP($B112,'Vlookup (hide)'!$AH$4:$AQ$54,4,FALSE)))))))</f>
        <v/>
      </c>
      <c r="I112" s="9"/>
      <c r="J112" s="31" t="str">
        <f>IF($A112="","",IF($C112="","",IF($C112="NOX",VLOOKUP($B112,'Vlookup (hide)'!$A$4:$J$54,5,FALSE),IF($C112="VOC",VLOOKUP($B112,'Vlookup (hide)'!$L$4:$U$54,5,FALSE),IF($C112="SO2",VLOOKUP($B112,'Vlookup (hide)'!$W$4:$AF$54,5,FALSE),IF($C112="PM10",VLOOKUP($B112,'Vlookup (hide)'!$AH$4:$AQ$54,5,FALSE)))))))</f>
        <v/>
      </c>
      <c r="K112" s="9"/>
      <c r="L112" s="31" t="str">
        <f>IF($A112="","",IF($C112="","",IF($C112="NOX",VLOOKUP($B112,'Vlookup (hide)'!$A$4:$J$54,6,FALSE),IF($C112="VOC",VLOOKUP($B112,'Vlookup (hide)'!$L$4:$U$54,6,FALSE),IF($C112="SO2",VLOOKUP($B112,'Vlookup (hide)'!$W$4:$AF$54,6,FALSE),IF($C112="PM10",VLOOKUP($B112,'Vlookup (hide)'!$AH$4:$AQ$54,6,FALSE)))))))</f>
        <v/>
      </c>
      <c r="M112" s="9"/>
      <c r="N112" s="31" t="str">
        <f>IF($A112="","",IF($C112="","",IF($C112="NOX",VLOOKUP($B112,'Vlookup (hide)'!$A$4:$J$54,7,FALSE),IF($C112="VOC",VLOOKUP($B112,'Vlookup (hide)'!$L$4:$U$54,7,FALSE),IF($C112="SO2",VLOOKUP($B112,'Vlookup (hide)'!$W$4:$AF$54,7,FALSE),IF($C112="PM10",VLOOKUP($B112,'Vlookup (hide)'!$AH$4:$AQ$54,7,FALSE)))))))</f>
        <v/>
      </c>
      <c r="O112" s="9"/>
      <c r="P112" s="31" t="str">
        <f>IF($A112="","",IF($C112="","",IF($C112="NOX",VLOOKUP($B112,'Vlookup (hide)'!$A$4:$J$54,8,FALSE),IF($C112="VOC",VLOOKUP($B112,'Vlookup (hide)'!$L$4:$U$54,8,FALSE),IF($C112="SO2",VLOOKUP($B112,'Vlookup (hide)'!$W$4:$AF$54,8,FALSE),IF($C112="PM10",VLOOKUP($B112,'Vlookup (hide)'!$AH$4:$AQ$54,8,FALSE)))))))</f>
        <v/>
      </c>
      <c r="Q112" s="9"/>
      <c r="R112" s="31" t="str">
        <f>IF($A112="","",IF($C112="","",IF($C112="NOX",VLOOKUP($B112,'Vlookup (hide)'!$A$4:$J$54,9,FALSE),IF($C112="VOC",VLOOKUP($B112,'Vlookup (hide)'!$L$4:$U$54,9,FALSE),IF($C112="SO2",VLOOKUP($B112,'Vlookup (hide)'!$W$4:$AF$54,9,FALSE),IF($C112="PM10",VLOOKUP($B112,'Vlookup (hide)'!$AH$4:$AQ$54,9,FALSE)))))))</f>
        <v/>
      </c>
      <c r="S112" s="9"/>
      <c r="T112" s="31" t="str">
        <f>IF($A112="","",IF($C112="","",IF($C112="NOX",VLOOKUP($B112,'Vlookup (hide)'!$A$4:$J$54,10,FALSE),IF($C112="VOC",VLOOKUP($B112,'Vlookup (hide)'!$L$4:$U$54,10,FALSE),IF($C112="SO2",VLOOKUP($B112,'Vlookup (hide)'!$W$4:$AF$54,10,FALSE),IF($C112="PM10",VLOOKUP($B112,'Vlookup (hide)'!$AH$4:$AQ$54,10,FALSE)))))))</f>
        <v/>
      </c>
      <c r="U112" s="9"/>
      <c r="V112" s="219"/>
      <c r="W112" s="258"/>
    </row>
    <row r="113" spans="1:23" ht="72" customHeight="1" x14ac:dyDescent="0.25">
      <c r="A113" s="91"/>
      <c r="B113" s="31" t="str">
        <f>IF(A113="","",VLOOKUP(A113,Hidden!$U$2:$V$52,2,FALSE))</f>
        <v/>
      </c>
      <c r="C113" s="52"/>
      <c r="D113" s="31" t="str">
        <f>IF($A113="","",IF($C113="","",IF($C113="NOX",VLOOKUP($B113,'Vlookup (hide)'!$A$4:$J$54,2,FALSE),IF($C113="VOC",VLOOKUP($B113,'Vlookup (hide)'!$L$4:$U$54,2,FALSE),IF($C113="SO2",VLOOKUP($B113,'Vlookup (hide)'!$W$4:$AF$54,2,FALSE),IF($C113="PM10",VLOOKUP($B113,'Vlookup (hide)'!$AH$4:$AQ$54,2,FALSE)))))))</f>
        <v/>
      </c>
      <c r="E113" s="9"/>
      <c r="F113" s="31" t="str">
        <f>IF($A113="","",IF($C113="","",IF($C113="NOX",VLOOKUP($B113,'Vlookup (hide)'!$A$4:$J$54,3,FALSE),IF($C113="VOC",VLOOKUP($B113,'Vlookup (hide)'!$L$4:$U$54,3,FALSE),IF($C113="SO2",VLOOKUP($B113,'Vlookup (hide)'!$W$4:$AF$54,3,FALSE),IF($C113="PM10",VLOOKUP($B113,'Vlookup (hide)'!$AH$4:$AQ$54,3,FALSE)))))))</f>
        <v/>
      </c>
      <c r="G113" s="9"/>
      <c r="H113" s="31" t="str">
        <f>IF($A113="","",IF($C113="","",IF($C113="NOX",VLOOKUP($B113,'Vlookup (hide)'!$A$4:$J$54,4,FALSE),IF($C113="VOC",VLOOKUP($B113,'Vlookup (hide)'!$L$4:$U$54,4,FALSE),IF($C113="SO2",VLOOKUP($B113,'Vlookup (hide)'!$W$4:$AF$54,4,FALSE),IF($C113="PM10",VLOOKUP($B113,'Vlookup (hide)'!$AH$4:$AQ$54,4,FALSE)))))))</f>
        <v/>
      </c>
      <c r="I113" s="9"/>
      <c r="J113" s="31" t="str">
        <f>IF($A113="","",IF($C113="","",IF($C113="NOX",VLOOKUP($B113,'Vlookup (hide)'!$A$4:$J$54,5,FALSE),IF($C113="VOC",VLOOKUP($B113,'Vlookup (hide)'!$L$4:$U$54,5,FALSE),IF($C113="SO2",VLOOKUP($B113,'Vlookup (hide)'!$W$4:$AF$54,5,FALSE),IF($C113="PM10",VLOOKUP($B113,'Vlookup (hide)'!$AH$4:$AQ$54,5,FALSE)))))))</f>
        <v/>
      </c>
      <c r="K113" s="9"/>
      <c r="L113" s="31" t="str">
        <f>IF($A113="","",IF($C113="","",IF($C113="NOX",VLOOKUP($B113,'Vlookup (hide)'!$A$4:$J$54,6,FALSE),IF($C113="VOC",VLOOKUP($B113,'Vlookup (hide)'!$L$4:$U$54,6,FALSE),IF($C113="SO2",VLOOKUP($B113,'Vlookup (hide)'!$W$4:$AF$54,6,FALSE),IF($C113="PM10",VLOOKUP($B113,'Vlookup (hide)'!$AH$4:$AQ$54,6,FALSE)))))))</f>
        <v/>
      </c>
      <c r="M113" s="9"/>
      <c r="N113" s="31" t="str">
        <f>IF($A113="","",IF($C113="","",IF($C113="NOX",VLOOKUP($B113,'Vlookup (hide)'!$A$4:$J$54,7,FALSE),IF($C113="VOC",VLOOKUP($B113,'Vlookup (hide)'!$L$4:$U$54,7,FALSE),IF($C113="SO2",VLOOKUP($B113,'Vlookup (hide)'!$W$4:$AF$54,7,FALSE),IF($C113="PM10",VLOOKUP($B113,'Vlookup (hide)'!$AH$4:$AQ$54,7,FALSE)))))))</f>
        <v/>
      </c>
      <c r="O113" s="9"/>
      <c r="P113" s="31" t="str">
        <f>IF($A113="","",IF($C113="","",IF($C113="NOX",VLOOKUP($B113,'Vlookup (hide)'!$A$4:$J$54,8,FALSE),IF($C113="VOC",VLOOKUP($B113,'Vlookup (hide)'!$L$4:$U$54,8,FALSE),IF($C113="SO2",VLOOKUP($B113,'Vlookup (hide)'!$W$4:$AF$54,8,FALSE),IF($C113="PM10",VLOOKUP($B113,'Vlookup (hide)'!$AH$4:$AQ$54,8,FALSE)))))))</f>
        <v/>
      </c>
      <c r="Q113" s="9"/>
      <c r="R113" s="31" t="str">
        <f>IF($A113="","",IF($C113="","",IF($C113="NOX",VLOOKUP($B113,'Vlookup (hide)'!$A$4:$J$54,9,FALSE),IF($C113="VOC",VLOOKUP($B113,'Vlookup (hide)'!$L$4:$U$54,9,FALSE),IF($C113="SO2",VLOOKUP($B113,'Vlookup (hide)'!$W$4:$AF$54,9,FALSE),IF($C113="PM10",VLOOKUP($B113,'Vlookup (hide)'!$AH$4:$AQ$54,9,FALSE)))))))</f>
        <v/>
      </c>
      <c r="S113" s="9"/>
      <c r="T113" s="31" t="str">
        <f>IF($A113="","",IF($C113="","",IF($C113="NOX",VLOOKUP($B113,'Vlookup (hide)'!$A$4:$J$54,10,FALSE),IF($C113="VOC",VLOOKUP($B113,'Vlookup (hide)'!$L$4:$U$54,10,FALSE),IF($C113="SO2",VLOOKUP($B113,'Vlookup (hide)'!$W$4:$AF$54,10,FALSE),IF($C113="PM10",VLOOKUP($B113,'Vlookup (hide)'!$AH$4:$AQ$54,10,FALSE)))))))</f>
        <v/>
      </c>
      <c r="U113" s="9"/>
      <c r="V113" s="219"/>
      <c r="W113" s="258"/>
    </row>
    <row r="114" spans="1:23" ht="72" customHeight="1" thickBot="1" x14ac:dyDescent="0.3">
      <c r="A114" s="92"/>
      <c r="B114" s="32" t="str">
        <f>IF(A114="","",VLOOKUP(A114,Hidden!$U$2:$V$52,2,FALSE))</f>
        <v/>
      </c>
      <c r="C114" s="55"/>
      <c r="D114" s="32" t="str">
        <f>IF($A114="","",IF($C114="","",IF($C114="NOX",VLOOKUP($B114,'Vlookup (hide)'!$A$4:$J$54,2,FALSE),IF($C114="VOC",VLOOKUP($B114,'Vlookup (hide)'!$L$4:$U$54,2,FALSE),IF($C114="SO2",VLOOKUP($B114,'Vlookup (hide)'!$W$4:$AF$54,2,FALSE),IF($C114="PM10",VLOOKUP($B114,'Vlookup (hide)'!$AH$4:$AQ$54,2,FALSE)))))))</f>
        <v/>
      </c>
      <c r="E114" s="29"/>
      <c r="F114" s="32" t="str">
        <f>IF($A114="","",IF($C114="","",IF($C114="NOX",VLOOKUP($B114,'Vlookup (hide)'!$A$4:$J$54,3,FALSE),IF($C114="VOC",VLOOKUP($B114,'Vlookup (hide)'!$L$4:$U$54,3,FALSE),IF($C114="SO2",VLOOKUP($B114,'Vlookup (hide)'!$W$4:$AF$54,3,FALSE),IF($C114="PM10",VLOOKUP($B114,'Vlookup (hide)'!$AH$4:$AQ$54,3,FALSE)))))))</f>
        <v/>
      </c>
      <c r="G114" s="29"/>
      <c r="H114" s="32" t="str">
        <f>IF($A114="","",IF($C114="","",IF($C114="NOX",VLOOKUP($B114,'Vlookup (hide)'!$A$4:$J$54,4,FALSE),IF($C114="VOC",VLOOKUP($B114,'Vlookup (hide)'!$L$4:$U$54,4,FALSE),IF($C114="SO2",VLOOKUP($B114,'Vlookup (hide)'!$W$4:$AF$54,4,FALSE),IF($C114="PM10",VLOOKUP($B114,'Vlookup (hide)'!$AH$4:$AQ$54,4,FALSE)))))))</f>
        <v/>
      </c>
      <c r="I114" s="29"/>
      <c r="J114" s="32" t="str">
        <f>IF($A114="","",IF($C114="","",IF($C114="NOX",VLOOKUP($B114,'Vlookup (hide)'!$A$4:$J$54,5,FALSE),IF($C114="VOC",VLOOKUP($B114,'Vlookup (hide)'!$L$4:$U$54,5,FALSE),IF($C114="SO2",VLOOKUP($B114,'Vlookup (hide)'!$W$4:$AF$54,5,FALSE),IF($C114="PM10",VLOOKUP($B114,'Vlookup (hide)'!$AH$4:$AQ$54,5,FALSE)))))))</f>
        <v/>
      </c>
      <c r="K114" s="29"/>
      <c r="L114" s="32" t="str">
        <f>IF($A114="","",IF($C114="","",IF($C114="NOX",VLOOKUP($B114,'Vlookup (hide)'!$A$4:$J$54,6,FALSE),IF($C114="VOC",VLOOKUP($B114,'Vlookup (hide)'!$L$4:$U$54,6,FALSE),IF($C114="SO2",VLOOKUP($B114,'Vlookup (hide)'!$W$4:$AF$54,6,FALSE),IF($C114="PM10",VLOOKUP($B114,'Vlookup (hide)'!$AH$4:$AQ$54,6,FALSE)))))))</f>
        <v/>
      </c>
      <c r="M114" s="29"/>
      <c r="N114" s="32" t="str">
        <f>IF($A114="","",IF($C114="","",IF($C114="NOX",VLOOKUP($B114,'Vlookup (hide)'!$A$4:$J$54,7,FALSE),IF($C114="VOC",VLOOKUP($B114,'Vlookup (hide)'!$L$4:$U$54,7,FALSE),IF($C114="SO2",VLOOKUP($B114,'Vlookup (hide)'!$W$4:$AF$54,7,FALSE),IF($C114="PM10",VLOOKUP($B114,'Vlookup (hide)'!$AH$4:$AQ$54,7,FALSE)))))))</f>
        <v/>
      </c>
      <c r="O114" s="29"/>
      <c r="P114" s="32" t="str">
        <f>IF($A114="","",IF($C114="","",IF($C114="NOX",VLOOKUP($B114,'Vlookup (hide)'!$A$4:$J$54,8,FALSE),IF($C114="VOC",VLOOKUP($B114,'Vlookup (hide)'!$L$4:$U$54,8,FALSE),IF($C114="SO2",VLOOKUP($B114,'Vlookup (hide)'!$W$4:$AF$54,8,FALSE),IF($C114="PM10",VLOOKUP($B114,'Vlookup (hide)'!$AH$4:$AQ$54,8,FALSE)))))))</f>
        <v/>
      </c>
      <c r="Q114" s="29"/>
      <c r="R114" s="32" t="str">
        <f>IF($A114="","",IF($C114="","",IF($C114="NOX",VLOOKUP($B114,'Vlookup (hide)'!$A$4:$J$54,9,FALSE),IF($C114="VOC",VLOOKUP($B114,'Vlookup (hide)'!$L$4:$U$54,9,FALSE),IF($C114="SO2",VLOOKUP($B114,'Vlookup (hide)'!$W$4:$AF$54,9,FALSE),IF($C114="PM10",VLOOKUP($B114,'Vlookup (hide)'!$AH$4:$AQ$54,9,FALSE)))))))</f>
        <v/>
      </c>
      <c r="S114" s="29"/>
      <c r="T114" s="32" t="str">
        <f>IF($A114="","",IF($C114="","",IF($C114="NOX",VLOOKUP($B114,'Vlookup (hide)'!$A$4:$J$54,10,FALSE),IF($C114="VOC",VLOOKUP($B114,'Vlookup (hide)'!$L$4:$U$54,10,FALSE),IF($C114="SO2",VLOOKUP($B114,'Vlookup (hide)'!$W$4:$AF$54,10,FALSE),IF($C114="PM10",VLOOKUP($B114,'Vlookup (hide)'!$AH$4:$AQ$54,10,FALSE)))))))</f>
        <v/>
      </c>
      <c r="U114" s="29"/>
      <c r="V114" s="220"/>
      <c r="W114" s="258"/>
    </row>
    <row r="115" spans="1:23" ht="17.25" customHeight="1" thickBot="1" x14ac:dyDescent="0.3">
      <c r="A115" s="418" t="s">
        <v>1023</v>
      </c>
      <c r="B115" s="419"/>
      <c r="C115" s="419"/>
      <c r="D115" s="419"/>
      <c r="E115" s="419"/>
      <c r="F115" s="419"/>
      <c r="G115" s="419"/>
      <c r="H115" s="419"/>
      <c r="I115" s="419"/>
      <c r="J115" s="419"/>
      <c r="K115" s="419"/>
      <c r="L115" s="419"/>
      <c r="M115" s="419"/>
      <c r="N115" s="419"/>
      <c r="O115" s="419"/>
      <c r="P115" s="419"/>
      <c r="Q115" s="419"/>
      <c r="R115" s="419"/>
      <c r="S115" s="419"/>
      <c r="T115" s="419"/>
      <c r="U115" s="419"/>
      <c r="V115" s="420"/>
      <c r="W115" s="259"/>
    </row>
    <row r="116" spans="1:23" ht="12" hidden="1" customHeight="1" x14ac:dyDescent="0.25">
      <c r="A116" s="433" t="str">
        <f>Hidden!$B$73</f>
        <v xml:space="preserve">This cell is intentionally left blank. </v>
      </c>
      <c r="B116" s="433"/>
      <c r="C116" s="433"/>
      <c r="D116" s="433"/>
      <c r="E116" s="433"/>
      <c r="F116" s="433"/>
      <c r="G116" s="433"/>
      <c r="H116" s="433"/>
      <c r="I116" s="433"/>
      <c r="J116" s="433"/>
      <c r="K116" s="433"/>
      <c r="L116" s="433"/>
      <c r="M116" s="433"/>
      <c r="N116" s="433"/>
      <c r="O116" s="433"/>
      <c r="P116" s="433"/>
      <c r="Q116" s="433"/>
      <c r="R116" s="433"/>
      <c r="S116" s="433"/>
      <c r="T116" s="433"/>
      <c r="U116" s="433"/>
      <c r="V116" s="203"/>
      <c r="W116" s="158" t="s">
        <v>1033</v>
      </c>
    </row>
  </sheetData>
  <sheetProtection algorithmName="SHA-512" hashValue="hL9VW9IyE2WrvatzE28eCVTXK6cAJjfvjVpbAyqLnwjJWUEaVmCJIRbQFnHz+EPPf/za15aitf1XtPJeZhN/mg==" saltValue="ziacQoXuulRcCB1o7NsHbw==" spinCount="100000" sheet="1" objects="1" scenarios="1" formatColumns="0" formatRows="0" autoFilter="0"/>
  <mergeCells count="22">
    <mergeCell ref="A1:U1"/>
    <mergeCell ref="A2:V2"/>
    <mergeCell ref="A3:V3"/>
    <mergeCell ref="A116:U116"/>
    <mergeCell ref="A5:F5"/>
    <mergeCell ref="A7:F7"/>
    <mergeCell ref="A6:F6"/>
    <mergeCell ref="A8:F8"/>
    <mergeCell ref="A12:F12"/>
    <mergeCell ref="A9:F9"/>
    <mergeCell ref="A10:F10"/>
    <mergeCell ref="G8:V8"/>
    <mergeCell ref="G9:V9"/>
    <mergeCell ref="G10:V10"/>
    <mergeCell ref="G12:V12"/>
    <mergeCell ref="A11:F11"/>
    <mergeCell ref="A115:V115"/>
    <mergeCell ref="A4:V4"/>
    <mergeCell ref="G5:V5"/>
    <mergeCell ref="G6:V6"/>
    <mergeCell ref="G7:V7"/>
    <mergeCell ref="G11:V11"/>
  </mergeCells>
  <phoneticPr fontId="12" type="noConversion"/>
  <conditionalFormatting sqref="G15:G114 I15:I114 K15:K114 M15:M114 O15:O114 Q15:Q114 S15:S114 U15:U114">
    <cfRule type="expression" dxfId="22" priority="53">
      <formula>F15:F114="There are no more questions for this facility."</formula>
    </cfRule>
  </conditionalFormatting>
  <conditionalFormatting sqref="H15:H114 J15:J114 L15:L114 N15:N114 P15:P114 R15:R114 T15:T114">
    <cfRule type="expression" dxfId="21" priority="52">
      <formula>F15:X114="There are no more questions for this facility."</formula>
    </cfRule>
  </conditionalFormatting>
  <dataValidations count="3">
    <dataValidation operator="lessThanOrEqual"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W13:W115" xr:uid="{4CEF5686-339D-4E3C-BF58-EC5D65A95432}"/>
    <dataValidation allowBlank="1" promptTitle="FIN and EPN" sqref="A115" xr:uid="{7DC473B0-0C59-4FF2-91FB-535C8ACC2093}"/>
    <dataValidation type="list" allowBlank="1" showErrorMessage="1" promptTitle="FIN and EPN" prompt="This cell is yellow indicating that a response is required. Select a FIN and EPN from the drop-down list. If ERCs are being requested for multiple pollutants for a FIN and EPN, add a second row for the same FIN and EPN for the additional pollutant." sqref="A15:A114" xr:uid="{D3A3C8CC-495B-4E81-9509-07060FD82923}">
      <formula1>HiddenCW</formula1>
    </dataValidation>
  </dataValidations>
  <hyperlinks>
    <hyperlink ref="A12:F12" location="Cover!A1" tooltip="Cover Sheet Link. Click once to follow. Click and hold to select this cell." display="Click here to return to the Cover Sheet." xr:uid="{29603AF3-04D2-49BD-8047-41B12BA3A034}"/>
    <hyperlink ref="A115:U115" location="Permitting!A1" tooltip="Permitting Worksheet Link. Click once to follow. Click and hold to select this cell." display="Click here to go to the Permitting Worksheet." xr:uid="{34B95CC1-A641-4FD4-B561-04791A66AD5D}"/>
  </hyperlinks>
  <pageMargins left="0.25" right="0.25" top="0.75" bottom="0.75" header="0.3" footer="0.3"/>
  <pageSetup scale="12" orientation="portrait" r:id="rId1"/>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extLst>
    <ext xmlns:x14="http://schemas.microsoft.com/office/spreadsheetml/2009/9/main" uri="{78C0D931-6437-407d-A8EE-F0AAD7539E65}">
      <x14:conditionalFormattings>
        <x14:conditionalFormatting xmlns:xm="http://schemas.microsoft.com/office/excel/2006/main">
          <x14:cfRule type="cellIs" priority="37" operator="equal" id="{7E6A5F24-67CB-48C0-8038-6F29AAAAF81A}">
            <xm:f>Hidden!$B$9</xm:f>
            <x14:dxf>
              <fill>
                <patternFill>
                  <bgColor rgb="FFE6B8B7"/>
                </patternFill>
              </fill>
            </x14:dxf>
          </x14:cfRule>
          <xm:sqref>E15:E114 G15:G114 I15:I114 K15:K114 M15:M114 O15:O114 Q15:Q114 S15:S114 U15:U114</xm:sqref>
        </x14:conditionalFormatting>
        <x14:conditionalFormatting xmlns:xm="http://schemas.microsoft.com/office/excel/2006/main">
          <x14:cfRule type="expression" priority="3" id="{EE2EE11F-AEAB-4F64-9ED5-9539BEDEC4B9}">
            <xm:f>AND(Hidden!A87=TRUE,V15&lt;&gt;"")</xm:f>
            <x14:dxf>
              <fill>
                <patternFill>
                  <bgColor theme="7" tint="0.79998168889431442"/>
                </patternFill>
              </fill>
            </x14:dxf>
          </x14:cfRule>
          <x14:cfRule type="expression" priority="8" id="{5D99BCE4-87CB-4B15-A62C-ED4FB1B7000D}">
            <xm:f>E15:E114=Hidden!$B$9</xm:f>
            <x14:dxf>
              <fill>
                <patternFill>
                  <bgColor rgb="FFE6B8B7"/>
                </patternFill>
              </fill>
            </x14:dxf>
          </x14:cfRule>
          <x14:cfRule type="expression" priority="11" id="{C78ADA08-CBCC-4C92-8FBF-D4EE1251BC21}">
            <xm:f>G15:G114=Hidden!$B$9</xm:f>
            <x14:dxf>
              <fill>
                <patternFill>
                  <bgColor rgb="FFE6B8B7"/>
                </patternFill>
              </fill>
            </x14:dxf>
          </x14:cfRule>
          <x14:cfRule type="expression" priority="12" id="{3062B164-4DF9-4F5D-9099-F7015B95FBBA}">
            <xm:f>I15:I114=Hidden!$B$9</xm:f>
            <x14:dxf>
              <fill>
                <patternFill>
                  <bgColor rgb="FFE6B8B7"/>
                </patternFill>
              </fill>
            </x14:dxf>
          </x14:cfRule>
          <x14:cfRule type="expression" priority="13" id="{9720DE19-54E9-4FEE-8A58-41DF46AC7314}">
            <xm:f>K15:K114=Hidden!$B$9</xm:f>
            <x14:dxf>
              <fill>
                <patternFill>
                  <bgColor rgb="FFE6B8B7"/>
                </patternFill>
              </fill>
            </x14:dxf>
          </x14:cfRule>
          <x14:cfRule type="expression" priority="14" id="{F946DFA3-66C5-4139-AFD0-233D5179B267}">
            <xm:f>M15:M114=Hidden!$B$9</xm:f>
            <x14:dxf>
              <fill>
                <patternFill>
                  <bgColor rgb="FFE6B8B7"/>
                </patternFill>
              </fill>
            </x14:dxf>
          </x14:cfRule>
          <x14:cfRule type="expression" priority="15" id="{6C451AAF-5BA9-4429-B4D1-C4A84F4DD6B3}">
            <xm:f>O15:O114=Hidden!$B$9</xm:f>
            <x14:dxf>
              <fill>
                <patternFill>
                  <bgColor rgb="FFE6B8B7"/>
                </patternFill>
              </fill>
            </x14:dxf>
          </x14:cfRule>
          <x14:cfRule type="expression" priority="16" id="{B9901EA9-838A-40A0-A6B1-8B7494B9A95E}">
            <xm:f>Q15:Q114=Hidden!$B$9</xm:f>
            <x14:dxf>
              <fill>
                <patternFill>
                  <bgColor rgb="FFE6B8B7"/>
                </patternFill>
              </fill>
            </x14:dxf>
          </x14:cfRule>
          <x14:cfRule type="expression" priority="17" id="{AC1E9B75-08CB-4153-BC78-620679E03227}">
            <xm:f>S15:S114=Hidden!$B$9</xm:f>
            <x14:dxf>
              <fill>
                <patternFill>
                  <bgColor rgb="FFE6B8B7"/>
                </patternFill>
              </fill>
            </x14:dxf>
          </x14:cfRule>
          <x14:cfRule type="expression" priority="19" id="{DD38B730-C0F6-471B-9229-CD9B2CFBACAB}">
            <xm:f>U15:U114=Hidden!$B$9</xm:f>
            <x14:dxf>
              <fill>
                <patternFill>
                  <bgColor rgb="FFE6B8B7"/>
                </patternFill>
              </fill>
            </x14:dxf>
          </x14:cfRule>
          <xm:sqref>V15:V114</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ErrorMessage="1" promptTitle="Attached Documentation" prompt="This cell is yellow indicating that a response is required. Select Yes or No to indicate if the required documentation from the previous cell in column D is attached. If No is selected, provide an explanation in Column V." xr:uid="{0A1AC7E7-2290-4F88-9F28-F6EC2B91F6FF}">
          <x14:formula1>
            <xm:f>Hidden!$B$8:$B$9</xm:f>
          </x14:formula1>
          <xm:sqref>E15:E114 G15:G114</xm:sqref>
        </x14:dataValidation>
        <x14:dataValidation type="list" allowBlank="1" showErrorMessage="1" promptTitle="Pollutant Type" prompt="This cell is yellow indicating that a response is required. Select the Pollutant Type from the drop-down list." xr:uid="{C8178D5F-4C43-4171-91A4-8B140D60D597}">
          <x14:formula1>
            <xm:f>INDIRECT(IFERROR(INDEX(Hidden!$DB$1:$DG$51,MATCH($A15,Hidden!$DB$1:$DB$51,0),MATCH("List",Hidden!$DB$1:$DG$1,0)),""))</xm:f>
          </x14:formula1>
          <xm:sqref>C15:C114</xm:sqref>
        </x14:dataValidation>
        <x14:dataValidation type="list" allowBlank="1" showErrorMessage="1" promptTitle="Attached Documentation" prompt="If this cell is yellow, a response is required. Select Yes or No to indicate if the required documentation from the previous cell in column H is attached. If No is selected, provide an explanation in Column V." xr:uid="{1E77E3F5-54EB-4835-867C-2DAE4D1D3C0C}">
          <x14:formula1>
            <xm:f>Hidden!$B$8:$B$9</xm:f>
          </x14:formula1>
          <xm:sqref>I15:I114</xm:sqref>
        </x14:dataValidation>
        <x14:dataValidation type="list" allowBlank="1" showErrorMessage="1" promptTitle="Attached Documentation" prompt="If this cell is yellow, a response is required. Select Yes or No to indicate if the required documentation from the previous cell in column J is attached. If No is selected, provide an explanation in Column V." xr:uid="{DA4DF7F3-BCAF-44DC-8806-E647974F06F9}">
          <x14:formula1>
            <xm:f>Hidden!$B$8:$B$9</xm:f>
          </x14:formula1>
          <xm:sqref>K15:K114</xm:sqref>
        </x14:dataValidation>
        <x14:dataValidation type="list" allowBlank="1" showErrorMessage="1" promptTitle="Attached Documentation" prompt="If this cell is yellow, a response is required. Select Yes or No to indicate if the required documentation from the previous cell in column L is attached. If No is selected, provide an explanation in Column V." xr:uid="{AA357D31-4A13-4DFF-B2FA-EDFEDB3940F4}">
          <x14:formula1>
            <xm:f>Hidden!$B$8:$B$9</xm:f>
          </x14:formula1>
          <xm:sqref>M15:M114</xm:sqref>
        </x14:dataValidation>
        <x14:dataValidation type="list" allowBlank="1" showErrorMessage="1" promptTitle="Attached Documentation" prompt="If this cell is yellow, a response is required. Select Yes or No to indicate if the required documentation from the previous cell in column N is attached. If No is selected, provide an explanation in Column V." xr:uid="{BDFAF441-C01D-43E3-B975-FDAE03418B22}">
          <x14:formula1>
            <xm:f>Hidden!$B$8:$B$9</xm:f>
          </x14:formula1>
          <xm:sqref>O15:O114</xm:sqref>
        </x14:dataValidation>
        <x14:dataValidation type="list" allowBlank="1" showErrorMessage="1" promptTitle="Attached Documentation" prompt="If this cell is yellow, a response is required. Select Yes or No to indicate if the required documentation from the previous cell in column P is attached. If No is selected, provide an explanation in Column V." xr:uid="{C7DF4B91-998C-49A0-B777-AABDFFAAA11C}">
          <x14:formula1>
            <xm:f>Hidden!$B$8:$B$9</xm:f>
          </x14:formula1>
          <xm:sqref>Q15:Q114</xm:sqref>
        </x14:dataValidation>
        <x14:dataValidation type="list" allowBlank="1" showErrorMessage="1" promptTitle="Attached Documentation" prompt="If this cell is yellow, a response is required. Select Yes or No to indicate if the required documentation from the previous cell in column R is attached. If No is selected, provide an explanation in Column V." xr:uid="{2DD614BA-0C78-43A2-8DCA-4BB5952D256F}">
          <x14:formula1>
            <xm:f>Hidden!$B$8:$B$9</xm:f>
          </x14:formula1>
          <xm:sqref>S15:S114</xm:sqref>
        </x14:dataValidation>
        <x14:dataValidation type="list" allowBlank="1" showErrorMessage="1" promptTitle="Attached Documentation" prompt="If this cell is yellow, a response is required. Select Yes or No to indicate if the required documentation from the previous cell in column T is attached. If No is selected, provide an explanation in Column V." xr:uid="{E0F3C97C-147C-4F88-94BB-9B3F99ED6226}">
          <x14:formula1>
            <xm:f>Hidden!$B$8:$B$9</xm:f>
          </x14:formula1>
          <xm:sqref>U15:U114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AACBC-C8E2-41E0-9B5B-95AAEE1FC6D1}">
  <sheetPr codeName="Sheet6">
    <pageSetUpPr fitToPage="1"/>
  </sheetPr>
  <dimension ref="A1:K70"/>
  <sheetViews>
    <sheetView zoomScaleNormal="100" workbookViewId="0">
      <selection sqref="A1:J1"/>
    </sheetView>
  </sheetViews>
  <sheetFormatPr defaultColWidth="0" defaultRowHeight="12" customHeight="1" zeroHeight="1" x14ac:dyDescent="0.25"/>
  <cols>
    <col min="1" max="1" width="30.7109375" style="4" customWidth="1"/>
    <col min="2" max="4" width="10.7109375" style="4" customWidth="1"/>
    <col min="5" max="7" width="30.7109375" style="4" customWidth="1"/>
    <col min="8" max="8" width="26.7109375" style="4" customWidth="1"/>
    <col min="9" max="9" width="35" style="4" customWidth="1"/>
    <col min="10" max="10" width="38.140625" style="4" customWidth="1"/>
    <col min="11" max="11" width="50.7109375" style="4" customWidth="1"/>
    <col min="12" max="16384" width="5.7109375" style="4" hidden="1"/>
  </cols>
  <sheetData>
    <row r="1" spans="1:11" ht="12" customHeight="1" thickBot="1" x14ac:dyDescent="0.3">
      <c r="A1" s="430" t="s">
        <v>795</v>
      </c>
      <c r="B1" s="430"/>
      <c r="C1" s="430"/>
      <c r="D1" s="430"/>
      <c r="E1" s="430"/>
      <c r="F1" s="430"/>
      <c r="G1" s="430"/>
      <c r="H1" s="430"/>
      <c r="I1" s="430"/>
      <c r="J1" s="447"/>
      <c r="K1" s="212" t="str">
        <f>Hidden!$B$73</f>
        <v xml:space="preserve">This cell is intentionally left blank. </v>
      </c>
    </row>
    <row r="2" spans="1:11" ht="18" customHeight="1" thickBot="1" x14ac:dyDescent="0.3">
      <c r="A2" s="294" t="str">
        <f>Hidden!A71</f>
        <v>ERC Generation General Workbook</v>
      </c>
      <c r="B2" s="432"/>
      <c r="C2" s="432"/>
      <c r="D2" s="432"/>
      <c r="E2" s="432"/>
      <c r="F2" s="432"/>
      <c r="G2" s="432"/>
      <c r="H2" s="432"/>
      <c r="I2" s="432"/>
      <c r="J2" s="295"/>
      <c r="K2" s="111" t="str">
        <f>Hidden!$B$73</f>
        <v xml:space="preserve">This cell is intentionally left blank. </v>
      </c>
    </row>
    <row r="3" spans="1:11" ht="18" customHeight="1" thickBot="1" x14ac:dyDescent="0.3">
      <c r="A3" s="342" t="str">
        <f>Hidden!A72</f>
        <v>TCEQ - 20948 Version 2.0 - Rev. X/26</v>
      </c>
      <c r="B3" s="451"/>
      <c r="C3" s="451"/>
      <c r="D3" s="451"/>
      <c r="E3" s="451"/>
      <c r="F3" s="451"/>
      <c r="G3" s="451"/>
      <c r="H3" s="451"/>
      <c r="I3" s="451"/>
      <c r="J3" s="343"/>
      <c r="K3" s="112" t="str">
        <f>Hidden!$B$73</f>
        <v xml:space="preserve">This cell is intentionally left blank. </v>
      </c>
    </row>
    <row r="4" spans="1:11" ht="18" customHeight="1" thickBot="1" x14ac:dyDescent="0.3">
      <c r="A4" s="448" t="s">
        <v>25</v>
      </c>
      <c r="B4" s="449"/>
      <c r="C4" s="449"/>
      <c r="D4" s="449"/>
      <c r="E4" s="449"/>
      <c r="F4" s="449"/>
      <c r="G4" s="449"/>
      <c r="H4" s="449"/>
      <c r="I4" s="449"/>
      <c r="J4" s="450"/>
      <c r="K4" s="109" t="s">
        <v>426</v>
      </c>
    </row>
    <row r="5" spans="1:11" ht="18" customHeight="1" thickBot="1" x14ac:dyDescent="0.3">
      <c r="A5" s="456" t="s">
        <v>490</v>
      </c>
      <c r="B5" s="457"/>
      <c r="C5" s="457"/>
      <c r="D5" s="457"/>
      <c r="E5" s="457"/>
      <c r="F5" s="457"/>
      <c r="G5" s="457"/>
      <c r="H5" s="457"/>
      <c r="I5" s="389" t="str">
        <f>Hidden!$B$73</f>
        <v xml:space="preserve">This cell is intentionally left blank. </v>
      </c>
      <c r="J5" s="390"/>
      <c r="K5" s="454" t="str">
        <f>Hidden!$A$75</f>
        <v>All comments added in this column by the applicant should be deleted prior to application submittal.</v>
      </c>
    </row>
    <row r="6" spans="1:11" ht="18" customHeight="1" thickBot="1" x14ac:dyDescent="0.3">
      <c r="A6" s="438" t="s">
        <v>485</v>
      </c>
      <c r="B6" s="439"/>
      <c r="C6" s="439"/>
      <c r="D6" s="439"/>
      <c r="E6" s="439"/>
      <c r="F6" s="439"/>
      <c r="G6" s="439"/>
      <c r="H6" s="439"/>
      <c r="I6" s="458" t="str">
        <f>Hidden!$B$73</f>
        <v xml:space="preserve">This cell is intentionally left blank. </v>
      </c>
      <c r="J6" s="459"/>
      <c r="K6" s="455"/>
    </row>
    <row r="7" spans="1:11" ht="18" customHeight="1" thickBot="1" x14ac:dyDescent="0.3">
      <c r="A7" s="436" t="s">
        <v>918</v>
      </c>
      <c r="B7" s="437"/>
      <c r="C7" s="437"/>
      <c r="D7" s="437"/>
      <c r="E7" s="437"/>
      <c r="F7" s="437"/>
      <c r="G7" s="437"/>
      <c r="H7" s="437"/>
      <c r="I7" s="372" t="str">
        <f>Hidden!$B$73</f>
        <v xml:space="preserve">This cell is intentionally left blank. </v>
      </c>
      <c r="J7" s="373"/>
      <c r="K7" s="77" t="str">
        <f>Hidden!$B$73</f>
        <v xml:space="preserve">This cell is intentionally left blank. </v>
      </c>
    </row>
    <row r="8" spans="1:11" ht="18" customHeight="1" thickBot="1" x14ac:dyDescent="0.3">
      <c r="A8" s="452" t="s">
        <v>1054</v>
      </c>
      <c r="B8" s="453"/>
      <c r="C8" s="453"/>
      <c r="D8" s="453"/>
      <c r="E8" s="453"/>
      <c r="F8" s="453"/>
      <c r="G8" s="453"/>
      <c r="H8" s="453"/>
      <c r="I8" s="372" t="str">
        <f>Hidden!$B$73</f>
        <v xml:space="preserve">This cell is intentionally left blank. </v>
      </c>
      <c r="J8" s="373"/>
      <c r="K8" s="77" t="str">
        <f>Hidden!$B$73</f>
        <v xml:space="preserve">This cell is intentionally left blank. </v>
      </c>
    </row>
    <row r="9" spans="1:11" ht="18" customHeight="1" thickBot="1" x14ac:dyDescent="0.3">
      <c r="A9" s="452" t="s">
        <v>919</v>
      </c>
      <c r="B9" s="453"/>
      <c r="C9" s="453"/>
      <c r="D9" s="453"/>
      <c r="E9" s="453"/>
      <c r="F9" s="453"/>
      <c r="G9" s="453"/>
      <c r="H9" s="453"/>
      <c r="I9" s="372" t="str">
        <f>Hidden!$B$73</f>
        <v xml:space="preserve">This cell is intentionally left blank. </v>
      </c>
      <c r="J9" s="373"/>
      <c r="K9" s="77" t="str">
        <f>Hidden!$B$73</f>
        <v xml:space="preserve">This cell is intentionally left blank. </v>
      </c>
    </row>
    <row r="10" spans="1:11" ht="18" customHeight="1" thickBot="1" x14ac:dyDescent="0.3">
      <c r="A10" s="452" t="s">
        <v>920</v>
      </c>
      <c r="B10" s="453"/>
      <c r="C10" s="453"/>
      <c r="D10" s="453"/>
      <c r="E10" s="453"/>
      <c r="F10" s="453"/>
      <c r="G10" s="453"/>
      <c r="H10" s="453"/>
      <c r="I10" s="372" t="str">
        <f>Hidden!$B$73</f>
        <v xml:space="preserve">This cell is intentionally left blank. </v>
      </c>
      <c r="J10" s="373"/>
      <c r="K10" s="77" t="str">
        <f>Hidden!$B$73</f>
        <v xml:space="preserve">This cell is intentionally left blank. </v>
      </c>
    </row>
    <row r="11" spans="1:11" ht="18" customHeight="1" thickBot="1" x14ac:dyDescent="0.3">
      <c r="A11" s="452" t="s">
        <v>921</v>
      </c>
      <c r="B11" s="453"/>
      <c r="C11" s="453"/>
      <c r="D11" s="453"/>
      <c r="E11" s="453"/>
      <c r="F11" s="453"/>
      <c r="G11" s="453"/>
      <c r="H11" s="453"/>
      <c r="I11" s="372" t="str">
        <f>Hidden!$B$73</f>
        <v xml:space="preserve">This cell is intentionally left blank. </v>
      </c>
      <c r="J11" s="373"/>
      <c r="K11" s="77" t="str">
        <f>Hidden!$B$73</f>
        <v xml:space="preserve">This cell is intentionally left blank. </v>
      </c>
    </row>
    <row r="12" spans="1:11" ht="18" customHeight="1" thickBot="1" x14ac:dyDescent="0.3">
      <c r="A12" s="452" t="s">
        <v>922</v>
      </c>
      <c r="B12" s="453"/>
      <c r="C12" s="453"/>
      <c r="D12" s="453"/>
      <c r="E12" s="453"/>
      <c r="F12" s="453"/>
      <c r="G12" s="453"/>
      <c r="H12" s="453"/>
      <c r="I12" s="372" t="str">
        <f>Hidden!$B$73</f>
        <v xml:space="preserve">This cell is intentionally left blank. </v>
      </c>
      <c r="J12" s="373"/>
      <c r="K12" s="77" t="str">
        <f>Hidden!$B$73</f>
        <v xml:space="preserve">This cell is intentionally left blank. </v>
      </c>
    </row>
    <row r="13" spans="1:11" ht="18" customHeight="1" thickBot="1" x14ac:dyDescent="0.3">
      <c r="A13" s="452" t="s">
        <v>980</v>
      </c>
      <c r="B13" s="453"/>
      <c r="C13" s="453"/>
      <c r="D13" s="453"/>
      <c r="E13" s="453"/>
      <c r="F13" s="453"/>
      <c r="G13" s="453"/>
      <c r="H13" s="453"/>
      <c r="I13" s="372" t="str">
        <f>Hidden!$B$73</f>
        <v xml:space="preserve">This cell is intentionally left blank. </v>
      </c>
      <c r="J13" s="373"/>
      <c r="K13" s="77" t="str">
        <f>Hidden!$B$73</f>
        <v xml:space="preserve">This cell is intentionally left blank. </v>
      </c>
    </row>
    <row r="14" spans="1:11" ht="18" customHeight="1" thickBot="1" x14ac:dyDescent="0.3">
      <c r="A14" s="452" t="s">
        <v>923</v>
      </c>
      <c r="B14" s="453"/>
      <c r="C14" s="453"/>
      <c r="D14" s="453"/>
      <c r="E14" s="453"/>
      <c r="F14" s="453"/>
      <c r="G14" s="453"/>
      <c r="H14" s="453"/>
      <c r="I14" s="372" t="str">
        <f>Hidden!$B$73</f>
        <v xml:space="preserve">This cell is intentionally left blank. </v>
      </c>
      <c r="J14" s="373"/>
      <c r="K14" s="77" t="str">
        <f>Hidden!$B$73</f>
        <v xml:space="preserve">This cell is intentionally left blank. </v>
      </c>
    </row>
    <row r="15" spans="1:11" ht="18" customHeight="1" thickBot="1" x14ac:dyDescent="0.3">
      <c r="A15" s="436" t="s">
        <v>946</v>
      </c>
      <c r="B15" s="437"/>
      <c r="C15" s="437"/>
      <c r="D15" s="437"/>
      <c r="E15" s="437"/>
      <c r="F15" s="437"/>
      <c r="G15" s="437"/>
      <c r="H15" s="437"/>
      <c r="I15" s="372" t="str">
        <f>Hidden!$B$73</f>
        <v xml:space="preserve">This cell is intentionally left blank. </v>
      </c>
      <c r="J15" s="373"/>
      <c r="K15" s="86" t="str">
        <f>Hidden!$B$73</f>
        <v xml:space="preserve">This cell is intentionally left blank. </v>
      </c>
    </row>
    <row r="16" spans="1:11" ht="18" customHeight="1" thickBot="1" x14ac:dyDescent="0.3">
      <c r="A16" s="288" t="s">
        <v>515</v>
      </c>
      <c r="B16" s="399"/>
      <c r="C16" s="399"/>
      <c r="D16" s="399"/>
      <c r="E16" s="399"/>
      <c r="F16" s="399"/>
      <c r="G16" s="399"/>
      <c r="H16" s="399"/>
      <c r="I16" s="445" t="str">
        <f>Hidden!$B$73</f>
        <v xml:space="preserve">This cell is intentionally left blank. </v>
      </c>
      <c r="J16" s="446"/>
      <c r="K16" s="78" t="str">
        <f>Hidden!$B$73</f>
        <v xml:space="preserve">This cell is intentionally left blank. </v>
      </c>
    </row>
    <row r="17" spans="1:11" ht="18" customHeight="1" thickBot="1" x14ac:dyDescent="0.3">
      <c r="A17" s="200" t="s">
        <v>780</v>
      </c>
      <c r="B17" s="178"/>
      <c r="C17" s="178"/>
      <c r="D17" s="178"/>
      <c r="E17" s="178"/>
      <c r="F17" s="178"/>
      <c r="G17" s="178"/>
      <c r="H17" s="178"/>
      <c r="I17" s="178"/>
      <c r="J17" s="179"/>
      <c r="K17" s="237"/>
    </row>
    <row r="18" spans="1:11" ht="46.5" customHeight="1" thickBot="1" x14ac:dyDescent="0.3">
      <c r="A18" s="103" t="s">
        <v>411</v>
      </c>
      <c r="B18" s="104" t="s">
        <v>657</v>
      </c>
      <c r="C18" s="104" t="s">
        <v>1039</v>
      </c>
      <c r="D18" s="104" t="s">
        <v>1040</v>
      </c>
      <c r="E18" s="25" t="s">
        <v>427</v>
      </c>
      <c r="F18" s="25" t="s">
        <v>785</v>
      </c>
      <c r="G18" s="211" t="s">
        <v>134</v>
      </c>
      <c r="H18" s="165" t="s">
        <v>1048</v>
      </c>
      <c r="I18" s="26" t="s">
        <v>658</v>
      </c>
      <c r="J18" s="27" t="s">
        <v>675</v>
      </c>
      <c r="K18" s="237"/>
    </row>
    <row r="19" spans="1:11" ht="46.5" customHeight="1" x14ac:dyDescent="0.25">
      <c r="A19" s="90"/>
      <c r="B19" s="105" t="str">
        <f>IF(A19="","",IF(General!$B$26&lt;&gt;"",General!$B$26,IF(General!$B$33&lt;&gt;"",General!$B$33)))</f>
        <v/>
      </c>
      <c r="C19" s="243"/>
      <c r="D19" s="243"/>
      <c r="E19" s="49"/>
      <c r="F19" s="246"/>
      <c r="G19" s="247"/>
      <c r="H19" s="243"/>
      <c r="I19" s="23"/>
      <c r="J19" s="240"/>
      <c r="K19" s="237"/>
    </row>
    <row r="20" spans="1:11" ht="46.5" customHeight="1" x14ac:dyDescent="0.25">
      <c r="A20" s="221"/>
      <c r="B20" s="31" t="str">
        <f>IF(A20="","",IF(General!$B$26&lt;&gt;"",General!$B$26,IF(General!$B$33&lt;&gt;"",General!$B$33)))</f>
        <v/>
      </c>
      <c r="C20" s="244"/>
      <c r="D20" s="244"/>
      <c r="E20" s="157"/>
      <c r="F20" s="81"/>
      <c r="G20" s="248"/>
      <c r="H20" s="244"/>
      <c r="I20" s="9"/>
      <c r="J20" s="241"/>
      <c r="K20" s="237"/>
    </row>
    <row r="21" spans="1:11" ht="46.5" customHeight="1" x14ac:dyDescent="0.25">
      <c r="A21" s="221"/>
      <c r="B21" s="107" t="str">
        <f>IF(A21="","",IF(General!$B$26&lt;&gt;"",General!$B$26,IF(General!$B$33&lt;&gt;"",General!$B$33)))</f>
        <v/>
      </c>
      <c r="C21" s="244"/>
      <c r="D21" s="244"/>
      <c r="E21" s="157"/>
      <c r="F21" s="81"/>
      <c r="G21" s="248"/>
      <c r="H21" s="244"/>
      <c r="I21" s="9"/>
      <c r="J21" s="241"/>
      <c r="K21" s="237"/>
    </row>
    <row r="22" spans="1:11" ht="46.5" customHeight="1" x14ac:dyDescent="0.25">
      <c r="A22" s="221"/>
      <c r="B22" s="107" t="str">
        <f>IF(A22="","",IF(General!$B$26&lt;&gt;"",General!$B$26,IF(General!$B$33&lt;&gt;"",General!$B$33)))</f>
        <v/>
      </c>
      <c r="C22" s="244"/>
      <c r="D22" s="244"/>
      <c r="E22" s="157"/>
      <c r="F22" s="81"/>
      <c r="G22" s="249"/>
      <c r="H22" s="244"/>
      <c r="I22" s="9"/>
      <c r="J22" s="241"/>
      <c r="K22" s="237"/>
    </row>
    <row r="23" spans="1:11" ht="46.5" customHeight="1" x14ac:dyDescent="0.25">
      <c r="A23" s="221"/>
      <c r="B23" s="107" t="str">
        <f>IF(A23="","",IF(General!$B$26&lt;&gt;"",General!$B$26,IF(General!$B$33&lt;&gt;"",General!$B$33)))</f>
        <v/>
      </c>
      <c r="C23" s="244"/>
      <c r="D23" s="244"/>
      <c r="E23" s="157"/>
      <c r="F23" s="81"/>
      <c r="G23" s="248"/>
      <c r="H23" s="244"/>
      <c r="I23" s="9"/>
      <c r="J23" s="241"/>
      <c r="K23" s="237"/>
    </row>
    <row r="24" spans="1:11" ht="46.5" customHeight="1" x14ac:dyDescent="0.25">
      <c r="A24" s="221"/>
      <c r="B24" s="107" t="str">
        <f>IF(A24="","",IF(General!$B$26&lt;&gt;"",General!$B$26,IF(General!$B$33&lt;&gt;"",General!$B$33)))</f>
        <v/>
      </c>
      <c r="C24" s="244"/>
      <c r="D24" s="244"/>
      <c r="E24" s="157"/>
      <c r="F24" s="81"/>
      <c r="G24" s="248"/>
      <c r="H24" s="244"/>
      <c r="I24" s="9"/>
      <c r="J24" s="241"/>
      <c r="K24" s="237"/>
    </row>
    <row r="25" spans="1:11" ht="46.5" customHeight="1" x14ac:dyDescent="0.25">
      <c r="A25" s="221"/>
      <c r="B25" s="107" t="str">
        <f>IF(A25="","",IF(General!$B$26&lt;&gt;"",General!$B$26,IF(General!$B$33&lt;&gt;"",General!$B$33)))</f>
        <v/>
      </c>
      <c r="C25" s="244"/>
      <c r="D25" s="244"/>
      <c r="E25" s="157"/>
      <c r="F25" s="81"/>
      <c r="G25" s="248"/>
      <c r="H25" s="244"/>
      <c r="I25" s="9"/>
      <c r="J25" s="241"/>
      <c r="K25" s="237"/>
    </row>
    <row r="26" spans="1:11" ht="46.5" customHeight="1" x14ac:dyDescent="0.25">
      <c r="A26" s="221"/>
      <c r="B26" s="107" t="str">
        <f>IF(A26="","",IF(General!$B$26&lt;&gt;"",General!$B$26,IF(General!$B$33&lt;&gt;"",General!$B$33)))</f>
        <v/>
      </c>
      <c r="C26" s="244"/>
      <c r="D26" s="244"/>
      <c r="E26" s="157"/>
      <c r="F26" s="81"/>
      <c r="G26" s="248"/>
      <c r="H26" s="244"/>
      <c r="I26" s="9"/>
      <c r="J26" s="241"/>
      <c r="K26" s="237"/>
    </row>
    <row r="27" spans="1:11" ht="46.5" customHeight="1" x14ac:dyDescent="0.25">
      <c r="A27" s="221"/>
      <c r="B27" s="107" t="str">
        <f>IF(A27="","",IF(General!$B$26&lt;&gt;"",General!$B$26,IF(General!$B$33&lt;&gt;"",General!$B$33)))</f>
        <v/>
      </c>
      <c r="C27" s="244"/>
      <c r="D27" s="244"/>
      <c r="E27" s="157"/>
      <c r="F27" s="81"/>
      <c r="G27" s="248"/>
      <c r="H27" s="244"/>
      <c r="I27" s="9"/>
      <c r="J27" s="241"/>
      <c r="K27" s="237"/>
    </row>
    <row r="28" spans="1:11" ht="46.5" customHeight="1" x14ac:dyDescent="0.25">
      <c r="A28" s="221"/>
      <c r="B28" s="107" t="str">
        <f>IF(A28="","",IF(General!$B$26&lt;&gt;"",General!$B$26,IF(General!$B$33&lt;&gt;"",General!$B$33)))</f>
        <v/>
      </c>
      <c r="C28" s="244"/>
      <c r="D28" s="244"/>
      <c r="E28" s="157"/>
      <c r="F28" s="81"/>
      <c r="G28" s="248"/>
      <c r="H28" s="244"/>
      <c r="I28" s="9"/>
      <c r="J28" s="241"/>
      <c r="K28" s="237"/>
    </row>
    <row r="29" spans="1:11" ht="46.5" customHeight="1" x14ac:dyDescent="0.25">
      <c r="A29" s="221"/>
      <c r="B29" s="107" t="str">
        <f>IF(A29="","",IF(General!$B$26&lt;&gt;"",General!$B$26,IF(General!$B$33&lt;&gt;"",General!$B$33)))</f>
        <v/>
      </c>
      <c r="C29" s="244"/>
      <c r="D29" s="244"/>
      <c r="E29" s="157"/>
      <c r="F29" s="81"/>
      <c r="G29" s="249"/>
      <c r="H29" s="244"/>
      <c r="I29" s="9"/>
      <c r="J29" s="241"/>
      <c r="K29" s="237"/>
    </row>
    <row r="30" spans="1:11" ht="46.5" customHeight="1" x14ac:dyDescent="0.25">
      <c r="A30" s="221"/>
      <c r="B30" s="107" t="str">
        <f>IF(A30="","",IF(General!$B$26&lt;&gt;"",General!$B$26,IF(General!$B$33&lt;&gt;"",General!$B$33)))</f>
        <v/>
      </c>
      <c r="C30" s="244"/>
      <c r="D30" s="244"/>
      <c r="E30" s="157"/>
      <c r="F30" s="81"/>
      <c r="G30" s="248"/>
      <c r="H30" s="244"/>
      <c r="I30" s="9"/>
      <c r="J30" s="241"/>
      <c r="K30" s="237"/>
    </row>
    <row r="31" spans="1:11" ht="46.5" customHeight="1" x14ac:dyDescent="0.25">
      <c r="A31" s="221"/>
      <c r="B31" s="107" t="str">
        <f>IF(A31="","",IF(General!$B$26&lt;&gt;"",General!$B$26,IF(General!$B$33&lt;&gt;"",General!$B$33)))</f>
        <v/>
      </c>
      <c r="C31" s="244"/>
      <c r="D31" s="244"/>
      <c r="E31" s="157"/>
      <c r="F31" s="81"/>
      <c r="G31" s="248"/>
      <c r="H31" s="244"/>
      <c r="I31" s="9"/>
      <c r="J31" s="241"/>
      <c r="K31" s="237"/>
    </row>
    <row r="32" spans="1:11" ht="46.5" customHeight="1" x14ac:dyDescent="0.25">
      <c r="A32" s="221"/>
      <c r="B32" s="107" t="str">
        <f>IF(A32="","",IF(General!$B$26&lt;&gt;"",General!$B$26,IF(General!$B$33&lt;&gt;"",General!$B$33)))</f>
        <v/>
      </c>
      <c r="C32" s="244"/>
      <c r="D32" s="244"/>
      <c r="E32" s="157"/>
      <c r="F32" s="81"/>
      <c r="G32" s="248"/>
      <c r="H32" s="244"/>
      <c r="I32" s="9"/>
      <c r="J32" s="241"/>
      <c r="K32" s="237"/>
    </row>
    <row r="33" spans="1:11" ht="46.5" customHeight="1" x14ac:dyDescent="0.25">
      <c r="A33" s="221"/>
      <c r="B33" s="107" t="str">
        <f>IF(A33="","",IF(General!$B$26&lt;&gt;"",General!$B$26,IF(General!$B$33&lt;&gt;"",General!$B$33)))</f>
        <v/>
      </c>
      <c r="C33" s="244"/>
      <c r="D33" s="244"/>
      <c r="E33" s="157"/>
      <c r="F33" s="81"/>
      <c r="G33" s="248"/>
      <c r="H33" s="244"/>
      <c r="I33" s="9"/>
      <c r="J33" s="241"/>
      <c r="K33" s="237"/>
    </row>
    <row r="34" spans="1:11" ht="46.5" customHeight="1" x14ac:dyDescent="0.25">
      <c r="A34" s="221"/>
      <c r="B34" s="107" t="str">
        <f>IF(A34="","",IF(General!$B$26&lt;&gt;"",General!$B$26,IF(General!$B$33&lt;&gt;"",General!$B$33)))</f>
        <v/>
      </c>
      <c r="C34" s="244"/>
      <c r="D34" s="244"/>
      <c r="E34" s="157"/>
      <c r="F34" s="81"/>
      <c r="G34" s="248"/>
      <c r="H34" s="244"/>
      <c r="I34" s="9"/>
      <c r="J34" s="241"/>
      <c r="K34" s="237"/>
    </row>
    <row r="35" spans="1:11" ht="46.5" customHeight="1" x14ac:dyDescent="0.25">
      <c r="A35" s="221"/>
      <c r="B35" s="107" t="str">
        <f>IF(A35="","",IF(General!$B$26&lt;&gt;"",General!$B$26,IF(General!$B$33&lt;&gt;"",General!$B$33)))</f>
        <v/>
      </c>
      <c r="C35" s="244"/>
      <c r="D35" s="244"/>
      <c r="E35" s="157"/>
      <c r="F35" s="81"/>
      <c r="G35" s="248"/>
      <c r="H35" s="244"/>
      <c r="I35" s="9"/>
      <c r="J35" s="241"/>
      <c r="K35" s="237"/>
    </row>
    <row r="36" spans="1:11" ht="46.5" customHeight="1" x14ac:dyDescent="0.25">
      <c r="A36" s="221"/>
      <c r="B36" s="107" t="str">
        <f>IF(A36="","",IF(General!$B$26&lt;&gt;"",General!$B$26,IF(General!$B$33&lt;&gt;"",General!$B$33)))</f>
        <v/>
      </c>
      <c r="C36" s="244"/>
      <c r="D36" s="244"/>
      <c r="E36" s="157"/>
      <c r="F36" s="81"/>
      <c r="G36" s="248"/>
      <c r="H36" s="244"/>
      <c r="I36" s="9"/>
      <c r="J36" s="241"/>
      <c r="K36" s="237"/>
    </row>
    <row r="37" spans="1:11" ht="46.5" customHeight="1" x14ac:dyDescent="0.25">
      <c r="A37" s="221"/>
      <c r="B37" s="107" t="str">
        <f>IF(A37="","",IF(General!$B$26&lt;&gt;"",General!$B$26,IF(General!$B$33&lt;&gt;"",General!$B$33)))</f>
        <v/>
      </c>
      <c r="C37" s="244"/>
      <c r="D37" s="244"/>
      <c r="E37" s="157"/>
      <c r="F37" s="81"/>
      <c r="G37" s="248"/>
      <c r="H37" s="244"/>
      <c r="I37" s="9"/>
      <c r="J37" s="241"/>
      <c r="K37" s="237"/>
    </row>
    <row r="38" spans="1:11" ht="46.5" customHeight="1" x14ac:dyDescent="0.25">
      <c r="A38" s="221"/>
      <c r="B38" s="107" t="str">
        <f>IF(A38="","",IF(General!$B$26&lt;&gt;"",General!$B$26,IF(General!$B$33&lt;&gt;"",General!$B$33)))</f>
        <v/>
      </c>
      <c r="C38" s="244"/>
      <c r="D38" s="244"/>
      <c r="E38" s="157"/>
      <c r="F38" s="81"/>
      <c r="G38" s="248"/>
      <c r="H38" s="244"/>
      <c r="I38" s="9"/>
      <c r="J38" s="241"/>
      <c r="K38" s="237"/>
    </row>
    <row r="39" spans="1:11" ht="46.5" customHeight="1" x14ac:dyDescent="0.25">
      <c r="A39" s="221"/>
      <c r="B39" s="107" t="str">
        <f>IF(A39="","",IF(General!$B$26&lt;&gt;"",General!$B$26,IF(General!$B$33&lt;&gt;"",General!$B$33)))</f>
        <v/>
      </c>
      <c r="C39" s="244"/>
      <c r="D39" s="244"/>
      <c r="E39" s="157"/>
      <c r="F39" s="81"/>
      <c r="G39" s="249"/>
      <c r="H39" s="244"/>
      <c r="I39" s="9"/>
      <c r="J39" s="241"/>
      <c r="K39" s="237"/>
    </row>
    <row r="40" spans="1:11" ht="46.5" customHeight="1" x14ac:dyDescent="0.25">
      <c r="A40" s="221"/>
      <c r="B40" s="107" t="str">
        <f>IF(A40="","",IF(General!$B$26&lt;&gt;"",General!$B$26,IF(General!$B$33&lt;&gt;"",General!$B$33)))</f>
        <v/>
      </c>
      <c r="C40" s="244"/>
      <c r="D40" s="244"/>
      <c r="E40" s="157"/>
      <c r="F40" s="81"/>
      <c r="G40" s="248"/>
      <c r="H40" s="244"/>
      <c r="I40" s="9"/>
      <c r="J40" s="241"/>
      <c r="K40" s="237"/>
    </row>
    <row r="41" spans="1:11" ht="46.5" customHeight="1" x14ac:dyDescent="0.25">
      <c r="A41" s="221"/>
      <c r="B41" s="107" t="str">
        <f>IF(A41="","",IF(General!$B$26&lt;&gt;"",General!$B$26,IF(General!$B$33&lt;&gt;"",General!$B$33)))</f>
        <v/>
      </c>
      <c r="C41" s="244"/>
      <c r="D41" s="244"/>
      <c r="E41" s="157"/>
      <c r="F41" s="81"/>
      <c r="G41" s="248"/>
      <c r="H41" s="244"/>
      <c r="I41" s="9"/>
      <c r="J41" s="241"/>
      <c r="K41" s="237"/>
    </row>
    <row r="42" spans="1:11" ht="46.5" customHeight="1" x14ac:dyDescent="0.25">
      <c r="A42" s="221"/>
      <c r="B42" s="107" t="str">
        <f>IF(A42="","",IF(General!$B$26&lt;&gt;"",General!$B$26,IF(General!$B$33&lt;&gt;"",General!$B$33)))</f>
        <v/>
      </c>
      <c r="C42" s="244"/>
      <c r="D42" s="244"/>
      <c r="E42" s="157"/>
      <c r="F42" s="81"/>
      <c r="G42" s="249"/>
      <c r="H42" s="244"/>
      <c r="I42" s="9"/>
      <c r="J42" s="241"/>
      <c r="K42" s="237"/>
    </row>
    <row r="43" spans="1:11" ht="46.5" customHeight="1" x14ac:dyDescent="0.25">
      <c r="A43" s="221"/>
      <c r="B43" s="107" t="str">
        <f>IF(A43="","",IF(General!$B$26&lt;&gt;"",General!$B$26,IF(General!$B$33&lt;&gt;"",General!$B$33)))</f>
        <v/>
      </c>
      <c r="C43" s="244"/>
      <c r="D43" s="244"/>
      <c r="E43" s="157"/>
      <c r="F43" s="81"/>
      <c r="G43" s="248"/>
      <c r="H43" s="244"/>
      <c r="I43" s="9"/>
      <c r="J43" s="241"/>
      <c r="K43" s="237"/>
    </row>
    <row r="44" spans="1:11" ht="46.5" customHeight="1" x14ac:dyDescent="0.25">
      <c r="A44" s="221"/>
      <c r="B44" s="107" t="str">
        <f>IF(A44="","",IF(General!$B$26&lt;&gt;"",General!$B$26,IF(General!$B$33&lt;&gt;"",General!$B$33)))</f>
        <v/>
      </c>
      <c r="C44" s="244"/>
      <c r="D44" s="244"/>
      <c r="E44" s="157"/>
      <c r="F44" s="81"/>
      <c r="G44" s="248"/>
      <c r="H44" s="244"/>
      <c r="I44" s="9"/>
      <c r="J44" s="241"/>
      <c r="K44" s="237"/>
    </row>
    <row r="45" spans="1:11" ht="46.5" customHeight="1" x14ac:dyDescent="0.25">
      <c r="A45" s="221"/>
      <c r="B45" s="107" t="str">
        <f>IF(A45="","",IF(General!$B$26&lt;&gt;"",General!$B$26,IF(General!$B$33&lt;&gt;"",General!$B$33)))</f>
        <v/>
      </c>
      <c r="C45" s="244"/>
      <c r="D45" s="244"/>
      <c r="E45" s="157"/>
      <c r="F45" s="81"/>
      <c r="G45" s="249"/>
      <c r="H45" s="244"/>
      <c r="I45" s="9"/>
      <c r="J45" s="241"/>
      <c r="K45" s="237"/>
    </row>
    <row r="46" spans="1:11" ht="46.5" customHeight="1" x14ac:dyDescent="0.25">
      <c r="A46" s="221"/>
      <c r="B46" s="107" t="str">
        <f>IF(A46="","",IF(General!$B$26&lt;&gt;"",General!$B$26,IF(General!$B$33&lt;&gt;"",General!$B$33)))</f>
        <v/>
      </c>
      <c r="C46" s="244"/>
      <c r="D46" s="244"/>
      <c r="E46" s="157"/>
      <c r="F46" s="81"/>
      <c r="G46" s="248"/>
      <c r="H46" s="244"/>
      <c r="I46" s="9"/>
      <c r="J46" s="241"/>
      <c r="K46" s="237"/>
    </row>
    <row r="47" spans="1:11" ht="46.5" customHeight="1" x14ac:dyDescent="0.25">
      <c r="A47" s="221"/>
      <c r="B47" s="107" t="str">
        <f>IF(A47="","",IF(General!$B$26&lt;&gt;"",General!$B$26,IF(General!$B$33&lt;&gt;"",General!$B$33)))</f>
        <v/>
      </c>
      <c r="C47" s="244"/>
      <c r="D47" s="244"/>
      <c r="E47" s="157"/>
      <c r="F47" s="81"/>
      <c r="G47" s="249"/>
      <c r="H47" s="244"/>
      <c r="I47" s="9"/>
      <c r="J47" s="241"/>
      <c r="K47" s="237"/>
    </row>
    <row r="48" spans="1:11" ht="46.5" customHeight="1" x14ac:dyDescent="0.25">
      <c r="A48" s="221"/>
      <c r="B48" s="107" t="str">
        <f>IF(A48="","",IF(General!$B$26&lt;&gt;"",General!$B$26,IF(General!$B$33&lt;&gt;"",General!$B$33)))</f>
        <v/>
      </c>
      <c r="C48" s="244"/>
      <c r="D48" s="244"/>
      <c r="E48" s="157"/>
      <c r="F48" s="81"/>
      <c r="G48" s="248"/>
      <c r="H48" s="244"/>
      <c r="I48" s="9"/>
      <c r="J48" s="241"/>
      <c r="K48" s="237"/>
    </row>
    <row r="49" spans="1:11" ht="46.5" customHeight="1" x14ac:dyDescent="0.25">
      <c r="A49" s="221"/>
      <c r="B49" s="107" t="str">
        <f>IF(A49="","",IF(General!$B$26&lt;&gt;"",General!$B$26,IF(General!$B$33&lt;&gt;"",General!$B$33)))</f>
        <v/>
      </c>
      <c r="C49" s="244"/>
      <c r="D49" s="244"/>
      <c r="E49" s="157"/>
      <c r="F49" s="81"/>
      <c r="G49" s="249"/>
      <c r="H49" s="244"/>
      <c r="I49" s="9"/>
      <c r="J49" s="241"/>
      <c r="K49" s="237"/>
    </row>
    <row r="50" spans="1:11" ht="46.5" customHeight="1" x14ac:dyDescent="0.25">
      <c r="A50" s="221"/>
      <c r="B50" s="107" t="str">
        <f>IF(A50="","",IF(General!$B$26&lt;&gt;"",General!$B$26,IF(General!$B$33&lt;&gt;"",General!$B$33)))</f>
        <v/>
      </c>
      <c r="C50" s="244"/>
      <c r="D50" s="244"/>
      <c r="E50" s="157"/>
      <c r="F50" s="81"/>
      <c r="G50" s="248"/>
      <c r="H50" s="244"/>
      <c r="I50" s="9"/>
      <c r="J50" s="241"/>
      <c r="K50" s="237"/>
    </row>
    <row r="51" spans="1:11" ht="46.5" customHeight="1" x14ac:dyDescent="0.25">
      <c r="A51" s="221"/>
      <c r="B51" s="107" t="str">
        <f>IF(A51="","",IF(General!$B$26&lt;&gt;"",General!$B$26,IF(General!$B$33&lt;&gt;"",General!$B$33)))</f>
        <v/>
      </c>
      <c r="C51" s="244"/>
      <c r="D51" s="244"/>
      <c r="E51" s="157"/>
      <c r="F51" s="81"/>
      <c r="G51" s="248"/>
      <c r="H51" s="244"/>
      <c r="I51" s="9"/>
      <c r="J51" s="241"/>
      <c r="K51" s="237"/>
    </row>
    <row r="52" spans="1:11" ht="46.5" customHeight="1" x14ac:dyDescent="0.25">
      <c r="A52" s="221"/>
      <c r="B52" s="107" t="str">
        <f>IF(A52="","",IF(General!$B$26&lt;&gt;"",General!$B$26,IF(General!$B$33&lt;&gt;"",General!$B$33)))</f>
        <v/>
      </c>
      <c r="C52" s="244"/>
      <c r="D52" s="244"/>
      <c r="E52" s="157"/>
      <c r="F52" s="81"/>
      <c r="G52" s="248"/>
      <c r="H52" s="244"/>
      <c r="I52" s="9"/>
      <c r="J52" s="241"/>
      <c r="K52" s="237"/>
    </row>
    <row r="53" spans="1:11" ht="46.5" customHeight="1" x14ac:dyDescent="0.25">
      <c r="A53" s="221"/>
      <c r="B53" s="107" t="str">
        <f>IF(A53="","",IF(General!$B$26&lt;&gt;"",General!$B$26,IF(General!$B$33&lt;&gt;"",General!$B$33)))</f>
        <v/>
      </c>
      <c r="C53" s="244"/>
      <c r="D53" s="244"/>
      <c r="E53" s="157"/>
      <c r="F53" s="81"/>
      <c r="G53" s="249"/>
      <c r="H53" s="244"/>
      <c r="I53" s="9"/>
      <c r="J53" s="241"/>
      <c r="K53" s="237"/>
    </row>
    <row r="54" spans="1:11" ht="46.5" customHeight="1" x14ac:dyDescent="0.25">
      <c r="A54" s="221"/>
      <c r="B54" s="107" t="str">
        <f>IF(A54="","",IF(General!$B$26&lt;&gt;"",General!$B$26,IF(General!$B$33&lt;&gt;"",General!$B$33)))</f>
        <v/>
      </c>
      <c r="C54" s="244"/>
      <c r="D54" s="244"/>
      <c r="E54" s="157"/>
      <c r="F54" s="81"/>
      <c r="G54" s="248"/>
      <c r="H54" s="244"/>
      <c r="I54" s="9"/>
      <c r="J54" s="241"/>
      <c r="K54" s="237"/>
    </row>
    <row r="55" spans="1:11" ht="46.5" customHeight="1" x14ac:dyDescent="0.25">
      <c r="A55" s="221"/>
      <c r="B55" s="107" t="str">
        <f>IF(A55="","",IF(General!$B$26&lt;&gt;"",General!$B$26,IF(General!$B$33&lt;&gt;"",General!$B$33)))</f>
        <v/>
      </c>
      <c r="C55" s="244"/>
      <c r="D55" s="244"/>
      <c r="E55" s="157"/>
      <c r="F55" s="81"/>
      <c r="G55" s="249"/>
      <c r="H55" s="244"/>
      <c r="I55" s="9"/>
      <c r="J55" s="241"/>
      <c r="K55" s="237"/>
    </row>
    <row r="56" spans="1:11" ht="46.5" customHeight="1" x14ac:dyDescent="0.25">
      <c r="A56" s="221"/>
      <c r="B56" s="107" t="str">
        <f>IF(A56="","",IF(General!$B$26&lt;&gt;"",General!$B$26,IF(General!$B$33&lt;&gt;"",General!$B$33)))</f>
        <v/>
      </c>
      <c r="C56" s="244"/>
      <c r="D56" s="244"/>
      <c r="E56" s="157"/>
      <c r="F56" s="81"/>
      <c r="G56" s="248"/>
      <c r="H56" s="244"/>
      <c r="I56" s="9"/>
      <c r="J56" s="241"/>
      <c r="K56" s="237"/>
    </row>
    <row r="57" spans="1:11" ht="46.5" customHeight="1" x14ac:dyDescent="0.25">
      <c r="A57" s="221"/>
      <c r="B57" s="107" t="str">
        <f>IF(A57="","",IF(General!$B$26&lt;&gt;"",General!$B$26,IF(General!$B$33&lt;&gt;"",General!$B$33)))</f>
        <v/>
      </c>
      <c r="C57" s="244"/>
      <c r="D57" s="244"/>
      <c r="E57" s="157"/>
      <c r="F57" s="81"/>
      <c r="G57" s="248"/>
      <c r="H57" s="244"/>
      <c r="I57" s="9"/>
      <c r="J57" s="241"/>
      <c r="K57" s="237"/>
    </row>
    <row r="58" spans="1:11" ht="46.5" customHeight="1" x14ac:dyDescent="0.25">
      <c r="A58" s="221"/>
      <c r="B58" s="107" t="str">
        <f>IF(A58="","",IF(General!$B$26&lt;&gt;"",General!$B$26,IF(General!$B$33&lt;&gt;"",General!$B$33)))</f>
        <v/>
      </c>
      <c r="C58" s="244"/>
      <c r="D58" s="244"/>
      <c r="E58" s="157"/>
      <c r="F58" s="81"/>
      <c r="G58" s="248"/>
      <c r="H58" s="244"/>
      <c r="I58" s="9"/>
      <c r="J58" s="241"/>
      <c r="K58" s="237"/>
    </row>
    <row r="59" spans="1:11" ht="46.5" customHeight="1" x14ac:dyDescent="0.25">
      <c r="A59" s="221"/>
      <c r="B59" s="107" t="str">
        <f>IF(A59="","",IF(General!$B$26&lt;&gt;"",General!$B$26,IF(General!$B$33&lt;&gt;"",General!$B$33)))</f>
        <v/>
      </c>
      <c r="C59" s="244"/>
      <c r="D59" s="244"/>
      <c r="E59" s="157"/>
      <c r="F59" s="81"/>
      <c r="G59" s="248"/>
      <c r="H59" s="244"/>
      <c r="I59" s="9"/>
      <c r="J59" s="241"/>
      <c r="K59" s="237"/>
    </row>
    <row r="60" spans="1:11" ht="46.5" customHeight="1" x14ac:dyDescent="0.25">
      <c r="A60" s="221"/>
      <c r="B60" s="107" t="str">
        <f>IF(A60="","",IF(General!$B$26&lt;&gt;"",General!$B$26,IF(General!$B$33&lt;&gt;"",General!$B$33)))</f>
        <v/>
      </c>
      <c r="C60" s="244"/>
      <c r="D60" s="244"/>
      <c r="E60" s="157"/>
      <c r="F60" s="81"/>
      <c r="G60" s="249"/>
      <c r="H60" s="244"/>
      <c r="I60" s="9"/>
      <c r="J60" s="241"/>
      <c r="K60" s="237"/>
    </row>
    <row r="61" spans="1:11" ht="46.5" customHeight="1" x14ac:dyDescent="0.25">
      <c r="A61" s="221"/>
      <c r="B61" s="107" t="str">
        <f>IF(A61="","",IF(General!$B$26&lt;&gt;"",General!$B$26,IF(General!$B$33&lt;&gt;"",General!$B$33)))</f>
        <v/>
      </c>
      <c r="C61" s="244"/>
      <c r="D61" s="244"/>
      <c r="E61" s="157"/>
      <c r="F61" s="81"/>
      <c r="G61" s="248"/>
      <c r="H61" s="244"/>
      <c r="I61" s="9"/>
      <c r="J61" s="241"/>
      <c r="K61" s="237"/>
    </row>
    <row r="62" spans="1:11" ht="46.5" customHeight="1" x14ac:dyDescent="0.25">
      <c r="A62" s="221"/>
      <c r="B62" s="107" t="str">
        <f>IF(A62="","",IF(General!$B$26&lt;&gt;"",General!$B$26,IF(General!$B$33&lt;&gt;"",General!$B$33)))</f>
        <v/>
      </c>
      <c r="C62" s="244"/>
      <c r="D62" s="244"/>
      <c r="E62" s="157"/>
      <c r="F62" s="81"/>
      <c r="G62" s="248"/>
      <c r="H62" s="244"/>
      <c r="I62" s="9"/>
      <c r="J62" s="241"/>
      <c r="K62" s="237"/>
    </row>
    <row r="63" spans="1:11" ht="46.5" customHeight="1" x14ac:dyDescent="0.25">
      <c r="A63" s="221"/>
      <c r="B63" s="107" t="str">
        <f>IF(A63="","",IF(General!$B$26&lt;&gt;"",General!$B$26,IF(General!$B$33&lt;&gt;"",General!$B$33)))</f>
        <v/>
      </c>
      <c r="C63" s="244"/>
      <c r="D63" s="244"/>
      <c r="E63" s="157"/>
      <c r="F63" s="81"/>
      <c r="G63" s="248"/>
      <c r="H63" s="244"/>
      <c r="I63" s="9"/>
      <c r="J63" s="241"/>
      <c r="K63" s="237"/>
    </row>
    <row r="64" spans="1:11" ht="46.5" customHeight="1" x14ac:dyDescent="0.25">
      <c r="A64" s="221"/>
      <c r="B64" s="107" t="str">
        <f>IF(A64="","",IF(General!$B$26&lt;&gt;"",General!$B$26,IF(General!$B$33&lt;&gt;"",General!$B$33)))</f>
        <v/>
      </c>
      <c r="C64" s="244"/>
      <c r="D64" s="244"/>
      <c r="E64" s="157"/>
      <c r="F64" s="81"/>
      <c r="G64" s="249"/>
      <c r="H64" s="244"/>
      <c r="I64" s="9"/>
      <c r="J64" s="241"/>
      <c r="K64" s="237"/>
    </row>
    <row r="65" spans="1:11" ht="46.5" customHeight="1" x14ac:dyDescent="0.25">
      <c r="A65" s="221"/>
      <c r="B65" s="107" t="str">
        <f>IF(A65="","",IF(General!$B$26&lt;&gt;"",General!$B$26,IF(General!$B$33&lt;&gt;"",General!$B$33)))</f>
        <v/>
      </c>
      <c r="C65" s="244"/>
      <c r="D65" s="244"/>
      <c r="E65" s="157"/>
      <c r="F65" s="81"/>
      <c r="G65" s="248"/>
      <c r="H65" s="244"/>
      <c r="I65" s="9"/>
      <c r="J65" s="241"/>
      <c r="K65" s="237"/>
    </row>
    <row r="66" spans="1:11" ht="46.5" customHeight="1" x14ac:dyDescent="0.25">
      <c r="A66" s="221"/>
      <c r="B66" s="107" t="str">
        <f>IF(A66="","",IF(General!$B$26&lt;&gt;"",General!$B$26,IF(General!$B$33&lt;&gt;"",General!$B$33)))</f>
        <v/>
      </c>
      <c r="C66" s="244"/>
      <c r="D66" s="244"/>
      <c r="E66" s="157"/>
      <c r="F66" s="81"/>
      <c r="G66" s="248"/>
      <c r="H66" s="244"/>
      <c r="I66" s="9"/>
      <c r="J66" s="241"/>
      <c r="K66" s="237"/>
    </row>
    <row r="67" spans="1:11" ht="46.5" customHeight="1" x14ac:dyDescent="0.25">
      <c r="A67" s="221"/>
      <c r="B67" s="107" t="str">
        <f>IF(A67="","",IF(General!$B$26&lt;&gt;"",General!$B$26,IF(General!$B$33&lt;&gt;"",General!$B$33)))</f>
        <v/>
      </c>
      <c r="C67" s="244"/>
      <c r="D67" s="244"/>
      <c r="E67" s="157"/>
      <c r="F67" s="81"/>
      <c r="G67" s="248"/>
      <c r="H67" s="244"/>
      <c r="I67" s="9"/>
      <c r="J67" s="241"/>
      <c r="K67" s="237"/>
    </row>
    <row r="68" spans="1:11" ht="46.5" customHeight="1" thickBot="1" x14ac:dyDescent="0.3">
      <c r="A68" s="92"/>
      <c r="B68" s="108" t="str">
        <f>IF(A68="","",IF(General!$B$26&lt;&gt;"",General!$B$26,IF(General!$B$33&lt;&gt;"",General!$B$33)))</f>
        <v/>
      </c>
      <c r="C68" s="245"/>
      <c r="D68" s="245"/>
      <c r="E68" s="55"/>
      <c r="F68" s="82"/>
      <c r="G68" s="250"/>
      <c r="H68" s="245"/>
      <c r="I68" s="29"/>
      <c r="J68" s="242"/>
      <c r="K68" s="237"/>
    </row>
    <row r="69" spans="1:11" ht="18" customHeight="1" thickBot="1" x14ac:dyDescent="0.3">
      <c r="A69" s="418" t="s">
        <v>1024</v>
      </c>
      <c r="B69" s="419"/>
      <c r="C69" s="419"/>
      <c r="D69" s="419"/>
      <c r="E69" s="419"/>
      <c r="F69" s="419"/>
      <c r="G69" s="419"/>
      <c r="H69" s="419"/>
      <c r="I69" s="419"/>
      <c r="J69" s="420"/>
      <c r="K69" s="254"/>
    </row>
    <row r="70" spans="1:11" s="113" customFormat="1" ht="12" hidden="1" customHeight="1" x14ac:dyDescent="0.25">
      <c r="A70" s="358" t="str">
        <f>Hidden!$B$73</f>
        <v xml:space="preserve">This cell is intentionally left blank. </v>
      </c>
      <c r="B70" s="358"/>
      <c r="C70" s="358"/>
      <c r="D70" s="358"/>
      <c r="E70" s="358"/>
      <c r="F70" s="358"/>
      <c r="G70" s="358"/>
      <c r="H70" s="358"/>
      <c r="I70" s="358"/>
      <c r="J70" s="358"/>
      <c r="K70" s="159" t="str">
        <f>Hidden!$A$73</f>
        <v>This cell is intentionally left blank. End of worksheet.</v>
      </c>
    </row>
  </sheetData>
  <sheetProtection algorithmName="SHA-512" hashValue="laq2tczq1mEfWEXqu0jns5gtR/3Dl+XB2EBu2Zckec8OJGn4LsfEyHoJejXufys0+cHw1GH1Y1+TqlD+pdt2og==" saltValue="ss6UqK+niM9z9QxlSoBysQ==" spinCount="100000" sheet="1" objects="1" scenarios="1" formatColumns="0" formatRows="0" autoFilter="0"/>
  <mergeCells count="31">
    <mergeCell ref="I9:J9"/>
    <mergeCell ref="I10:J10"/>
    <mergeCell ref="I11:J11"/>
    <mergeCell ref="I12:J12"/>
    <mergeCell ref="A11:H11"/>
    <mergeCell ref="A12:H12"/>
    <mergeCell ref="K5:K6"/>
    <mergeCell ref="A5:H5"/>
    <mergeCell ref="A6:H6"/>
    <mergeCell ref="A8:H8"/>
    <mergeCell ref="A7:H7"/>
    <mergeCell ref="I5:J5"/>
    <mergeCell ref="I6:J6"/>
    <mergeCell ref="I7:J7"/>
    <mergeCell ref="I8:J8"/>
    <mergeCell ref="A1:J1"/>
    <mergeCell ref="A70:J70"/>
    <mergeCell ref="A15:H15"/>
    <mergeCell ref="A16:H16"/>
    <mergeCell ref="I15:J15"/>
    <mergeCell ref="I16:J16"/>
    <mergeCell ref="A69:J69"/>
    <mergeCell ref="A4:J4"/>
    <mergeCell ref="I14:J14"/>
    <mergeCell ref="A2:J2"/>
    <mergeCell ref="A3:J3"/>
    <mergeCell ref="A9:H9"/>
    <mergeCell ref="A10:H10"/>
    <mergeCell ref="I13:J13"/>
    <mergeCell ref="A14:H14"/>
    <mergeCell ref="A13:H13"/>
  </mergeCells>
  <conditionalFormatting sqref="F19:F68">
    <cfRule type="expression" dxfId="10" priority="82">
      <formula>E19:E68="Non-Registered PBR"</formula>
    </cfRule>
  </conditionalFormatting>
  <conditionalFormatting sqref="G19:G68">
    <cfRule type="expression" dxfId="9" priority="19">
      <formula>E19:E68="Non-Registered PBR"</formula>
    </cfRule>
  </conditionalFormatting>
  <dataValidations count="9">
    <dataValidation type="textLength" allowBlank="1" showErrorMessage="1" promptTitle="Project # or Planned Date" prompt="This cell is yellow indicating that a response is required. If the reduction has been made enforceable, enter the Permit Project Number. If the reduction has not been made, enter the planned date the reduction will be made enforceable." sqref="J20:J68 J19" xr:uid="{FE990708-D727-40CE-A38D-0D5C85A59672}">
      <formula1>1</formula1>
      <formula2>40</formula2>
    </dataValidation>
    <dataValidation operator="lessThanOrEqual"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K17:K69" xr:uid="{EFFBC1AD-696F-4B4D-9EA2-77D61332D3E2}"/>
    <dataValidation type="textLength" operator="equal" allowBlank="1" showErrorMessage="1" errorTitle="Text Length" error="Text length should be 4 characters." promptTitle="Historic Year 1" prompt="This cell is yellow indicating that a response is required. Enter the first historical year used to calculate emissions for this FIN and EPN." sqref="C19:C21 C22 C23 C25:C68 C24" xr:uid="{7C66B323-8601-4E9C-89D4-DB1E3EB18B40}">
      <formula1>4</formula1>
    </dataValidation>
    <dataValidation type="textLength" operator="equal" allowBlank="1" showErrorMessage="1" errorTitle="Text Length" error="Text length should be 4 characters." promptTitle="Historic Year 2" prompt="This cell is yellow indicating that a response is required. Enter the second historical year used to calculate emissions for this FIN and EPN." sqref="D19:D23 D25:D68 D24" xr:uid="{6D7E492F-F05F-44B7-8420-100A664BFD98}">
      <formula1>4</formula1>
    </dataValidation>
    <dataValidation type="textLength" operator="lessThanOrEqual" allowBlank="1" showErrorMessage="1" promptTitle="Non-Registered PBR citation" prompt="This cell will turn yellow and a response is required if Non-Registered PBR was selected in column E. Enter the non-registered PBR citation." sqref="G19:G23 G25:G68 G24" xr:uid="{304AEB2B-2315-44DB-950E-68066C5EFFC8}">
      <formula1>40</formula1>
    </dataValidation>
    <dataValidation type="textLength" operator="equal" allowBlank="1" showErrorMessage="1" errorTitle="Text Length" error="Text length should be 4 characters." promptTitle="Year of Permit Issuance" prompt="Enter the year the permit was issued or the year the Non-Registered PBR was first claimed." sqref="H19:H68" xr:uid="{A091BD2D-5B0B-41E3-8211-43672984E3B4}">
      <formula1>4</formula1>
    </dataValidation>
    <dataValidation type="textLength" allowBlank="1" showErrorMessage="1" errorTitle="Text Limit" error="Text Limit is 10 characters." promptTitle="Authorization Number" prompt="This cell will turn yellow and a response is required if NSR Permit, Standard Permit, or Registered PBR is selected in column E. Enter the authorization or registration number for the corresponding FIN and EPN." sqref="F19:F23 F25:F68 F24" xr:uid="{D1FEBD03-C213-48F8-AF9E-93224F868429}">
      <formula1>1</formula1>
      <formula2>10</formula2>
    </dataValidation>
    <dataValidation allowBlank="1" promptTitle="FIN and EPN" sqref="A69:J69" xr:uid="{3F330932-27C5-4453-B12B-5E6A531664C0}"/>
    <dataValidation type="list" allowBlank="1" showErrorMessage="1" promptTitle="FIN and EPN" prompt="This cell is yellow indicating that a response is required. Select a FIN and EPN from the drop-down list. If an Authorization applies to all FINs included in this application, select ALL from the drop-down list." sqref="A19:A23 A25:A68 A24" xr:uid="{C1500CEE-2908-430B-8FE5-C0A004957305}">
      <formula1>HiddenCW</formula1>
    </dataValidation>
  </dataValidations>
  <hyperlinks>
    <hyperlink ref="A16:G16" location="Cover!A1" tooltip="Cover Sheet Link. Click once to follow. Click and hold to select this cell." display="Click here to return to the Cover Sheet." xr:uid="{EF033FEE-59E7-40BA-96AC-02CE14618508}"/>
    <hyperlink ref="A69:J69" location="Regulations!A1" tooltip="Regulations Worksheet Link. Click once to follow. Click and hold to select this cell." display="Click here to go to the Regulations Worksheet." xr:uid="{1D4B7DEB-BEA4-46C7-8B47-65A3DDC0E844}"/>
  </hyperlinks>
  <pageMargins left="0.25" right="0.25" top="0.75" bottom="0.75" header="0.3" footer="0.3"/>
  <pageSetup scale="26" orientation="portrait" r:id="rId1"/>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extLst>
    <ext xmlns:x14="http://schemas.microsoft.com/office/spreadsheetml/2009/9/main" uri="{CCE6A557-97BC-4b89-ADB6-D9C93CAAB3DF}">
      <x14:dataValidations xmlns:xm="http://schemas.microsoft.com/office/excel/2006/main" count="2">
        <x14:dataValidation type="list" allowBlank="1" showErrorMessage="1" promptTitle="Type of Authorization" prompt="This cell is yellow indicating that a response is required. Select the authorization type from the drop-down list for each type of authorization that is appropriate for the FIN and EPN." xr:uid="{EA5C111D-D506-4E8E-AB78-17DF9FDD47AF}">
          <x14:formula1>
            <xm:f>Hidden!$Z$2:$Z$5</xm:f>
          </x14:formula1>
          <xm:sqref>E19 E20:E23 E25:E68 E24</xm:sqref>
        </x14:dataValidation>
        <x14:dataValidation type="list" allowBlank="1" showErrorMessage="1" promptTitle="Reduction Enforceable?" prompt="This cell is yellow indicating that a response is required. Select Yes or No to indicate if the reduction has been made enforceable." xr:uid="{6B9690CC-3939-44EB-9CD7-9A17351DBE15}">
          <x14:formula1>
            <xm:f>Hidden!$A$11:$A$12</xm:f>
          </x14:formula1>
          <xm:sqref>I19:I68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0950F-7794-449E-9FE6-DE1191933E33}">
  <sheetPr codeName="Sheet7">
    <pageSetUpPr fitToPage="1"/>
  </sheetPr>
  <dimension ref="A1:F231"/>
  <sheetViews>
    <sheetView zoomScaleNormal="100" zoomScaleSheetLayoutView="100" workbookViewId="0">
      <selection sqref="A1:E1"/>
    </sheetView>
  </sheetViews>
  <sheetFormatPr defaultColWidth="0" defaultRowHeight="12" customHeight="1" zeroHeight="1" x14ac:dyDescent="0.25"/>
  <cols>
    <col min="1" max="2" width="25.7109375" style="5" customWidth="1"/>
    <col min="3" max="3" width="17.7109375" style="5" customWidth="1"/>
    <col min="4" max="4" width="30.7109375" style="5" customWidth="1"/>
    <col min="5" max="5" width="60.7109375" style="5" customWidth="1"/>
    <col min="6" max="6" width="50.7109375" style="5" customWidth="1"/>
    <col min="7" max="16384" width="5.7109375" style="5" hidden="1"/>
  </cols>
  <sheetData>
    <row r="1" spans="1:6" ht="12" customHeight="1" thickBot="1" x14ac:dyDescent="0.3">
      <c r="A1" s="460" t="s">
        <v>796</v>
      </c>
      <c r="B1" s="460"/>
      <c r="C1" s="460"/>
      <c r="D1" s="460"/>
      <c r="E1" s="461"/>
      <c r="F1" s="114" t="str">
        <f>Hidden!$B$73</f>
        <v xml:space="preserve">This cell is intentionally left blank. </v>
      </c>
    </row>
    <row r="2" spans="1:6" ht="18" customHeight="1" thickBot="1" x14ac:dyDescent="0.3">
      <c r="A2" s="294" t="str">
        <f>Hidden!A71</f>
        <v>ERC Generation General Workbook</v>
      </c>
      <c r="B2" s="432"/>
      <c r="C2" s="432"/>
      <c r="D2" s="432"/>
      <c r="E2" s="432"/>
      <c r="F2" s="110" t="str">
        <f>Hidden!$B$73</f>
        <v xml:space="preserve">This cell is intentionally left blank. </v>
      </c>
    </row>
    <row r="3" spans="1:6" ht="18" customHeight="1" thickBot="1" x14ac:dyDescent="0.3">
      <c r="A3" s="379" t="str">
        <f>Hidden!A72</f>
        <v>TCEQ - 20948 Version 2.0 - Rev. X/26</v>
      </c>
      <c r="B3" s="380"/>
      <c r="C3" s="380"/>
      <c r="D3" s="380"/>
      <c r="E3" s="380"/>
      <c r="F3" s="85" t="str">
        <f>Hidden!$B$73</f>
        <v xml:space="preserve">This cell is intentionally left blank. </v>
      </c>
    </row>
    <row r="4" spans="1:6" ht="18" customHeight="1" thickBot="1" x14ac:dyDescent="0.3">
      <c r="A4" s="421" t="s">
        <v>10</v>
      </c>
      <c r="B4" s="422"/>
      <c r="C4" s="422"/>
      <c r="D4" s="422"/>
      <c r="E4" s="422"/>
      <c r="F4" s="41" t="s">
        <v>426</v>
      </c>
    </row>
    <row r="5" spans="1:6" ht="18" customHeight="1" x14ac:dyDescent="0.25">
      <c r="A5" s="382" t="s">
        <v>802</v>
      </c>
      <c r="B5" s="383"/>
      <c r="C5" s="383"/>
      <c r="D5" s="383"/>
      <c r="E5" s="383"/>
      <c r="F5" s="454" t="str">
        <f>Hidden!$A$75</f>
        <v>All comments added in this column by the applicant should be deleted prior to application submittal.</v>
      </c>
    </row>
    <row r="6" spans="1:6" ht="18" customHeight="1" x14ac:dyDescent="0.25">
      <c r="A6" s="462" t="s">
        <v>494</v>
      </c>
      <c r="B6" s="374"/>
      <c r="C6" s="374"/>
      <c r="D6" s="374"/>
      <c r="E6" s="374"/>
      <c r="F6" s="455"/>
    </row>
    <row r="7" spans="1:6" ht="18" customHeight="1" x14ac:dyDescent="0.25">
      <c r="A7" s="326" t="s">
        <v>495</v>
      </c>
      <c r="B7" s="378"/>
      <c r="C7" s="378"/>
      <c r="D7" s="378"/>
      <c r="E7" s="378"/>
      <c r="F7" s="77" t="str">
        <f>Hidden!$B$73</f>
        <v xml:space="preserve">This cell is intentionally left blank. </v>
      </c>
    </row>
    <row r="8" spans="1:6" ht="18" customHeight="1" x14ac:dyDescent="0.25">
      <c r="A8" s="326" t="s">
        <v>493</v>
      </c>
      <c r="B8" s="378"/>
      <c r="C8" s="378"/>
      <c r="D8" s="378"/>
      <c r="E8" s="378"/>
      <c r="F8" s="77" t="str">
        <f>Hidden!$B$73</f>
        <v xml:space="preserve">This cell is intentionally left blank. </v>
      </c>
    </row>
    <row r="9" spans="1:6" ht="18" customHeight="1" x14ac:dyDescent="0.25">
      <c r="A9" s="463" t="s">
        <v>492</v>
      </c>
      <c r="B9" s="464"/>
      <c r="C9" s="464"/>
      <c r="D9" s="464"/>
      <c r="E9" s="464"/>
      <c r="F9" s="77" t="str">
        <f>Hidden!$B$73</f>
        <v xml:space="preserve">This cell is intentionally left blank. </v>
      </c>
    </row>
    <row r="10" spans="1:6" ht="18" customHeight="1" x14ac:dyDescent="0.25">
      <c r="A10" s="326" t="s">
        <v>1015</v>
      </c>
      <c r="B10" s="378"/>
      <c r="C10" s="378"/>
      <c r="D10" s="378"/>
      <c r="E10" s="378"/>
      <c r="F10" s="77" t="str">
        <f>Hidden!$B$73</f>
        <v xml:space="preserve">This cell is intentionally left blank. </v>
      </c>
    </row>
    <row r="11" spans="1:6" ht="18" customHeight="1" x14ac:dyDescent="0.25">
      <c r="A11" s="365" t="s">
        <v>932</v>
      </c>
      <c r="B11" s="366"/>
      <c r="C11" s="366"/>
      <c r="D11" s="366"/>
      <c r="E11" s="366"/>
      <c r="F11" s="77" t="str">
        <f>Hidden!$B$73</f>
        <v xml:space="preserve">This cell is intentionally left blank. </v>
      </c>
    </row>
    <row r="12" spans="1:6" ht="18" customHeight="1" x14ac:dyDescent="0.25">
      <c r="A12" s="365" t="s">
        <v>931</v>
      </c>
      <c r="B12" s="366"/>
      <c r="C12" s="366"/>
      <c r="D12" s="366"/>
      <c r="E12" s="366"/>
      <c r="F12" s="77" t="str">
        <f>Hidden!$B$73</f>
        <v xml:space="preserve">This cell is intentionally left blank. </v>
      </c>
    </row>
    <row r="13" spans="1:6" ht="18" customHeight="1" x14ac:dyDescent="0.25">
      <c r="A13" s="365" t="s">
        <v>930</v>
      </c>
      <c r="B13" s="366"/>
      <c r="C13" s="366"/>
      <c r="D13" s="366"/>
      <c r="E13" s="366"/>
      <c r="F13" s="77" t="str">
        <f>Hidden!$B$73</f>
        <v xml:space="preserve">This cell is intentionally left blank. </v>
      </c>
    </row>
    <row r="14" spans="1:6" ht="18" customHeight="1" x14ac:dyDescent="0.25">
      <c r="A14" s="365" t="s">
        <v>929</v>
      </c>
      <c r="B14" s="366"/>
      <c r="C14" s="366"/>
      <c r="D14" s="366"/>
      <c r="E14" s="366"/>
      <c r="F14" s="77" t="str">
        <f>Hidden!$B$73</f>
        <v xml:space="preserve">This cell is intentionally left blank. </v>
      </c>
    </row>
    <row r="15" spans="1:6" ht="18" customHeight="1" x14ac:dyDescent="0.25">
      <c r="A15" s="365" t="s">
        <v>928</v>
      </c>
      <c r="B15" s="366"/>
      <c r="C15" s="366"/>
      <c r="D15" s="366"/>
      <c r="E15" s="366"/>
      <c r="F15" s="77" t="str">
        <f>Hidden!$B$73</f>
        <v xml:space="preserve">This cell is intentionally left blank. </v>
      </c>
    </row>
    <row r="16" spans="1:6" ht="18" customHeight="1" x14ac:dyDescent="0.25">
      <c r="A16" s="365" t="s">
        <v>927</v>
      </c>
      <c r="B16" s="366"/>
      <c r="C16" s="366"/>
      <c r="D16" s="366"/>
      <c r="E16" s="366"/>
      <c r="F16" s="77" t="str">
        <f>Hidden!$B$73</f>
        <v xml:space="preserve">This cell is intentionally left blank. </v>
      </c>
    </row>
    <row r="17" spans="1:6" ht="18" customHeight="1" x14ac:dyDescent="0.25">
      <c r="A17" s="462" t="s">
        <v>485</v>
      </c>
      <c r="B17" s="465"/>
      <c r="C17" s="465"/>
      <c r="D17" s="465"/>
      <c r="E17" s="465"/>
      <c r="F17" s="77" t="str">
        <f>Hidden!$B$73</f>
        <v xml:space="preserve">This cell is intentionally left blank. </v>
      </c>
    </row>
    <row r="18" spans="1:6" ht="18" customHeight="1" x14ac:dyDescent="0.25">
      <c r="A18" s="326" t="s">
        <v>491</v>
      </c>
      <c r="B18" s="378"/>
      <c r="C18" s="378"/>
      <c r="D18" s="378"/>
      <c r="E18" s="378"/>
      <c r="F18" s="77" t="str">
        <f>Hidden!$B$73</f>
        <v xml:space="preserve">This cell is intentionally left blank. </v>
      </c>
    </row>
    <row r="19" spans="1:6" ht="18" customHeight="1" x14ac:dyDescent="0.25">
      <c r="A19" s="365" t="s">
        <v>979</v>
      </c>
      <c r="B19" s="366"/>
      <c r="C19" s="366"/>
      <c r="D19" s="366"/>
      <c r="E19" s="366"/>
      <c r="F19" s="77" t="str">
        <f>Hidden!$B$73</f>
        <v xml:space="preserve">This cell is intentionally left blank. </v>
      </c>
    </row>
    <row r="20" spans="1:6" ht="18" customHeight="1" x14ac:dyDescent="0.25">
      <c r="A20" s="365" t="s">
        <v>1038</v>
      </c>
      <c r="B20" s="366"/>
      <c r="C20" s="366"/>
      <c r="D20" s="366"/>
      <c r="E20" s="366"/>
      <c r="F20" s="77" t="str">
        <f>Hidden!$B$73</f>
        <v xml:space="preserve">This cell is intentionally left blank. </v>
      </c>
    </row>
    <row r="21" spans="1:6" ht="18" customHeight="1" x14ac:dyDescent="0.25">
      <c r="A21" s="365" t="s">
        <v>1055</v>
      </c>
      <c r="B21" s="366"/>
      <c r="C21" s="366"/>
      <c r="D21" s="366"/>
      <c r="E21" s="366"/>
      <c r="F21" s="77" t="str">
        <f>Hidden!$B$73</f>
        <v xml:space="preserve">This cell is intentionally left blank. </v>
      </c>
    </row>
    <row r="22" spans="1:6" ht="18" customHeight="1" x14ac:dyDescent="0.25">
      <c r="A22" s="365" t="s">
        <v>1032</v>
      </c>
      <c r="B22" s="366"/>
      <c r="C22" s="366"/>
      <c r="D22" s="366"/>
      <c r="E22" s="366"/>
      <c r="F22" s="77" t="str">
        <f>Hidden!$B$73</f>
        <v xml:space="preserve">This cell is intentionally left blank. </v>
      </c>
    </row>
    <row r="23" spans="1:6" ht="18" customHeight="1" thickBot="1" x14ac:dyDescent="0.3">
      <c r="A23" s="466" t="s">
        <v>515</v>
      </c>
      <c r="B23" s="467"/>
      <c r="C23" s="467"/>
      <c r="D23" s="467"/>
      <c r="E23" s="467"/>
      <c r="F23" s="78" t="str">
        <f>Hidden!$B$73</f>
        <v xml:space="preserve">This cell is intentionally left blank. </v>
      </c>
    </row>
    <row r="24" spans="1:6" s="24" customFormat="1" ht="18" customHeight="1" x14ac:dyDescent="0.25">
      <c r="A24" s="182" t="s">
        <v>933</v>
      </c>
      <c r="B24" s="183"/>
      <c r="C24" s="183"/>
      <c r="D24" s="183"/>
      <c r="E24" s="183"/>
      <c r="F24" s="237"/>
    </row>
    <row r="25" spans="1:6" s="24" customFormat="1" ht="18" customHeight="1" thickBot="1" x14ac:dyDescent="0.3">
      <c r="A25" s="145" t="s">
        <v>11</v>
      </c>
      <c r="B25" s="146" t="s">
        <v>12</v>
      </c>
      <c r="C25" s="146" t="s">
        <v>13</v>
      </c>
      <c r="D25" s="146" t="s">
        <v>411</v>
      </c>
      <c r="E25" s="146" t="s">
        <v>14</v>
      </c>
      <c r="F25" s="237"/>
    </row>
    <row r="26" spans="1:6" s="24" customFormat="1" ht="46.5" customHeight="1" x14ac:dyDescent="0.25">
      <c r="A26" s="162" t="s">
        <v>435</v>
      </c>
      <c r="B26" s="163" t="s">
        <v>225</v>
      </c>
      <c r="C26" s="163">
        <v>61.24</v>
      </c>
      <c r="D26" s="163" t="s">
        <v>414</v>
      </c>
      <c r="E26" s="164" t="s">
        <v>371</v>
      </c>
      <c r="F26" s="237"/>
    </row>
    <row r="27" spans="1:6" s="24" customFormat="1" ht="59.1" customHeight="1" thickBot="1" x14ac:dyDescent="0.3">
      <c r="A27" s="147" t="s">
        <v>432</v>
      </c>
      <c r="B27" s="148" t="s">
        <v>175</v>
      </c>
      <c r="C27" s="32" t="s">
        <v>1035</v>
      </c>
      <c r="D27" s="32" t="s">
        <v>1034</v>
      </c>
      <c r="E27" s="149" t="s">
        <v>1036</v>
      </c>
      <c r="F27" s="237"/>
    </row>
    <row r="28" spans="1:6" s="24" customFormat="1" ht="18" customHeight="1" x14ac:dyDescent="0.25">
      <c r="A28" s="184" t="s">
        <v>781</v>
      </c>
      <c r="B28" s="185"/>
      <c r="C28" s="185"/>
      <c r="D28" s="185"/>
      <c r="E28" s="185"/>
      <c r="F28" s="237"/>
    </row>
    <row r="29" spans="1:6" s="24" customFormat="1" ht="18" customHeight="1" thickBot="1" x14ac:dyDescent="0.3">
      <c r="A29" s="39" t="s">
        <v>11</v>
      </c>
      <c r="B29" s="40" t="s">
        <v>12</v>
      </c>
      <c r="C29" s="40" t="s">
        <v>13</v>
      </c>
      <c r="D29" s="40" t="s">
        <v>411</v>
      </c>
      <c r="E29" s="40" t="s">
        <v>14</v>
      </c>
      <c r="F29" s="237"/>
    </row>
    <row r="30" spans="1:6" s="24" customFormat="1" ht="46.5" customHeight="1" x14ac:dyDescent="0.25">
      <c r="A30" s="91"/>
      <c r="B30" s="52"/>
      <c r="C30" s="251"/>
      <c r="D30" s="52"/>
      <c r="E30" s="255"/>
      <c r="F30" s="237"/>
    </row>
    <row r="31" spans="1:6" s="24" customFormat="1" ht="46.5" customHeight="1" x14ac:dyDescent="0.25">
      <c r="A31" s="91"/>
      <c r="B31" s="52"/>
      <c r="C31" s="251"/>
      <c r="D31" s="52"/>
      <c r="E31" s="255"/>
      <c r="F31" s="237"/>
    </row>
    <row r="32" spans="1:6" s="24" customFormat="1" ht="46.5" customHeight="1" x14ac:dyDescent="0.25">
      <c r="A32" s="91"/>
      <c r="B32" s="52"/>
      <c r="C32" s="251"/>
      <c r="D32" s="52"/>
      <c r="E32" s="255"/>
      <c r="F32" s="237"/>
    </row>
    <row r="33" spans="1:6" s="24" customFormat="1" ht="46.5" customHeight="1" x14ac:dyDescent="0.25">
      <c r="A33" s="91"/>
      <c r="B33" s="52"/>
      <c r="C33" s="251"/>
      <c r="D33" s="52"/>
      <c r="E33" s="255"/>
      <c r="F33" s="237"/>
    </row>
    <row r="34" spans="1:6" s="24" customFormat="1" ht="46.5" customHeight="1" x14ac:dyDescent="0.25">
      <c r="A34" s="91"/>
      <c r="B34" s="52"/>
      <c r="C34" s="251"/>
      <c r="D34" s="52"/>
      <c r="E34" s="255"/>
      <c r="F34" s="237"/>
    </row>
    <row r="35" spans="1:6" s="24" customFormat="1" ht="46.5" customHeight="1" x14ac:dyDescent="0.25">
      <c r="A35" s="91"/>
      <c r="B35" s="52"/>
      <c r="C35" s="251"/>
      <c r="D35" s="52"/>
      <c r="E35" s="255"/>
      <c r="F35" s="237"/>
    </row>
    <row r="36" spans="1:6" s="24" customFormat="1" ht="46.5" customHeight="1" x14ac:dyDescent="0.25">
      <c r="A36" s="91"/>
      <c r="B36" s="52"/>
      <c r="C36" s="251"/>
      <c r="D36" s="52"/>
      <c r="E36" s="255"/>
      <c r="F36" s="237"/>
    </row>
    <row r="37" spans="1:6" s="24" customFormat="1" ht="46.5" customHeight="1" x14ac:dyDescent="0.25">
      <c r="A37" s="91"/>
      <c r="B37" s="52"/>
      <c r="C37" s="251"/>
      <c r="D37" s="52"/>
      <c r="E37" s="255"/>
      <c r="F37" s="237"/>
    </row>
    <row r="38" spans="1:6" s="24" customFormat="1" ht="46.5" customHeight="1" x14ac:dyDescent="0.25">
      <c r="A38" s="91"/>
      <c r="B38" s="52"/>
      <c r="C38" s="251"/>
      <c r="D38" s="52"/>
      <c r="E38" s="255"/>
      <c r="F38" s="237"/>
    </row>
    <row r="39" spans="1:6" s="24" customFormat="1" ht="46.5" customHeight="1" x14ac:dyDescent="0.25">
      <c r="A39" s="91"/>
      <c r="B39" s="52"/>
      <c r="C39" s="251"/>
      <c r="D39" s="52"/>
      <c r="E39" s="255"/>
      <c r="F39" s="237"/>
    </row>
    <row r="40" spans="1:6" s="24" customFormat="1" ht="46.5" customHeight="1" x14ac:dyDescent="0.25">
      <c r="A40" s="91"/>
      <c r="B40" s="52"/>
      <c r="C40" s="251"/>
      <c r="D40" s="52"/>
      <c r="E40" s="255"/>
      <c r="F40" s="237"/>
    </row>
    <row r="41" spans="1:6" s="24" customFormat="1" ht="46.5" customHeight="1" x14ac:dyDescent="0.25">
      <c r="A41" s="91"/>
      <c r="B41" s="52"/>
      <c r="C41" s="251"/>
      <c r="D41" s="52"/>
      <c r="E41" s="255"/>
      <c r="F41" s="237"/>
    </row>
    <row r="42" spans="1:6" s="24" customFormat="1" ht="46.5" customHeight="1" x14ac:dyDescent="0.25">
      <c r="A42" s="91"/>
      <c r="B42" s="52"/>
      <c r="C42" s="251"/>
      <c r="D42" s="52"/>
      <c r="E42" s="255"/>
      <c r="F42" s="237"/>
    </row>
    <row r="43" spans="1:6" s="24" customFormat="1" ht="46.5" customHeight="1" x14ac:dyDescent="0.25">
      <c r="A43" s="91"/>
      <c r="B43" s="52"/>
      <c r="C43" s="251"/>
      <c r="D43" s="52"/>
      <c r="E43" s="255"/>
      <c r="F43" s="237"/>
    </row>
    <row r="44" spans="1:6" s="24" customFormat="1" ht="46.5" customHeight="1" x14ac:dyDescent="0.25">
      <c r="A44" s="91"/>
      <c r="B44" s="52"/>
      <c r="C44" s="251"/>
      <c r="D44" s="52"/>
      <c r="E44" s="255"/>
      <c r="F44" s="237"/>
    </row>
    <row r="45" spans="1:6" s="24" customFormat="1" ht="46.5" customHeight="1" x14ac:dyDescent="0.25">
      <c r="A45" s="91"/>
      <c r="B45" s="52"/>
      <c r="C45" s="251"/>
      <c r="D45" s="52"/>
      <c r="E45" s="255"/>
      <c r="F45" s="237"/>
    </row>
    <row r="46" spans="1:6" s="24" customFormat="1" ht="46.5" customHeight="1" x14ac:dyDescent="0.25">
      <c r="A46" s="91"/>
      <c r="B46" s="52"/>
      <c r="C46" s="251"/>
      <c r="D46" s="52"/>
      <c r="E46" s="255"/>
      <c r="F46" s="237"/>
    </row>
    <row r="47" spans="1:6" s="24" customFormat="1" ht="46.5" customHeight="1" x14ac:dyDescent="0.25">
      <c r="A47" s="91"/>
      <c r="B47" s="52"/>
      <c r="C47" s="251"/>
      <c r="D47" s="52"/>
      <c r="E47" s="255"/>
      <c r="F47" s="237"/>
    </row>
    <row r="48" spans="1:6" s="24" customFormat="1" ht="46.5" customHeight="1" x14ac:dyDescent="0.25">
      <c r="A48" s="91"/>
      <c r="B48" s="52"/>
      <c r="C48" s="251"/>
      <c r="D48" s="52"/>
      <c r="E48" s="255"/>
      <c r="F48" s="237"/>
    </row>
    <row r="49" spans="1:6" s="24" customFormat="1" ht="46.5" customHeight="1" x14ac:dyDescent="0.25">
      <c r="A49" s="91"/>
      <c r="B49" s="52"/>
      <c r="C49" s="251"/>
      <c r="D49" s="52"/>
      <c r="E49" s="255"/>
      <c r="F49" s="237"/>
    </row>
    <row r="50" spans="1:6" s="24" customFormat="1" ht="46.5" customHeight="1" x14ac:dyDescent="0.25">
      <c r="A50" s="91"/>
      <c r="B50" s="52"/>
      <c r="C50" s="251"/>
      <c r="D50" s="52"/>
      <c r="E50" s="255"/>
      <c r="F50" s="237"/>
    </row>
    <row r="51" spans="1:6" s="24" customFormat="1" ht="46.5" customHeight="1" x14ac:dyDescent="0.25">
      <c r="A51" s="91"/>
      <c r="B51" s="52"/>
      <c r="C51" s="251"/>
      <c r="D51" s="52"/>
      <c r="E51" s="255"/>
      <c r="F51" s="237"/>
    </row>
    <row r="52" spans="1:6" s="24" customFormat="1" ht="46.5" customHeight="1" x14ac:dyDescent="0.25">
      <c r="A52" s="91"/>
      <c r="B52" s="52"/>
      <c r="C52" s="251"/>
      <c r="D52" s="52"/>
      <c r="E52" s="255"/>
      <c r="F52" s="237"/>
    </row>
    <row r="53" spans="1:6" s="24" customFormat="1" ht="46.5" customHeight="1" x14ac:dyDescent="0.25">
      <c r="A53" s="91"/>
      <c r="B53" s="52"/>
      <c r="C53" s="251"/>
      <c r="D53" s="52"/>
      <c r="E53" s="255"/>
      <c r="F53" s="237"/>
    </row>
    <row r="54" spans="1:6" s="24" customFormat="1" ht="46.5" customHeight="1" x14ac:dyDescent="0.25">
      <c r="A54" s="91"/>
      <c r="B54" s="52"/>
      <c r="C54" s="251"/>
      <c r="D54" s="52"/>
      <c r="E54" s="255"/>
      <c r="F54" s="237"/>
    </row>
    <row r="55" spans="1:6" s="24" customFormat="1" ht="46.5" customHeight="1" x14ac:dyDescent="0.25">
      <c r="A55" s="91"/>
      <c r="B55" s="52"/>
      <c r="C55" s="251"/>
      <c r="D55" s="52"/>
      <c r="E55" s="255"/>
      <c r="F55" s="237"/>
    </row>
    <row r="56" spans="1:6" s="24" customFormat="1" ht="46.5" customHeight="1" x14ac:dyDescent="0.25">
      <c r="A56" s="91"/>
      <c r="B56" s="52"/>
      <c r="C56" s="251"/>
      <c r="D56" s="52"/>
      <c r="E56" s="255"/>
      <c r="F56" s="238"/>
    </row>
    <row r="57" spans="1:6" s="24" customFormat="1" ht="46.5" customHeight="1" x14ac:dyDescent="0.25">
      <c r="A57" s="91"/>
      <c r="B57" s="52"/>
      <c r="C57" s="251"/>
      <c r="D57" s="52"/>
      <c r="E57" s="255"/>
      <c r="F57" s="238"/>
    </row>
    <row r="58" spans="1:6" s="24" customFormat="1" ht="46.5" customHeight="1" x14ac:dyDescent="0.25">
      <c r="A58" s="91"/>
      <c r="B58" s="52"/>
      <c r="C58" s="251"/>
      <c r="D58" s="52"/>
      <c r="E58" s="255"/>
      <c r="F58" s="238"/>
    </row>
    <row r="59" spans="1:6" s="24" customFormat="1" ht="46.5" customHeight="1" x14ac:dyDescent="0.25">
      <c r="A59" s="91"/>
      <c r="B59" s="52"/>
      <c r="C59" s="251"/>
      <c r="D59" s="52"/>
      <c r="E59" s="255"/>
      <c r="F59" s="238"/>
    </row>
    <row r="60" spans="1:6" s="24" customFormat="1" ht="46.5" customHeight="1" x14ac:dyDescent="0.25">
      <c r="A60" s="91"/>
      <c r="B60" s="52"/>
      <c r="C60" s="251"/>
      <c r="D60" s="52"/>
      <c r="E60" s="255"/>
      <c r="F60" s="238"/>
    </row>
    <row r="61" spans="1:6" s="24" customFormat="1" ht="46.5" customHeight="1" x14ac:dyDescent="0.25">
      <c r="A61" s="91"/>
      <c r="B61" s="52"/>
      <c r="C61" s="251"/>
      <c r="D61" s="52"/>
      <c r="E61" s="255"/>
      <c r="F61" s="238"/>
    </row>
    <row r="62" spans="1:6" s="24" customFormat="1" ht="46.5" customHeight="1" x14ac:dyDescent="0.25">
      <c r="A62" s="91"/>
      <c r="B62" s="52"/>
      <c r="C62" s="251"/>
      <c r="D62" s="52"/>
      <c r="E62" s="255"/>
      <c r="F62" s="238"/>
    </row>
    <row r="63" spans="1:6" s="24" customFormat="1" ht="46.5" customHeight="1" x14ac:dyDescent="0.25">
      <c r="A63" s="91"/>
      <c r="B63" s="52"/>
      <c r="C63" s="251"/>
      <c r="D63" s="52"/>
      <c r="E63" s="255"/>
      <c r="F63" s="238"/>
    </row>
    <row r="64" spans="1:6" s="24" customFormat="1" ht="46.5" customHeight="1" x14ac:dyDescent="0.25">
      <c r="A64" s="91"/>
      <c r="B64" s="52"/>
      <c r="C64" s="251"/>
      <c r="D64" s="52"/>
      <c r="E64" s="255"/>
      <c r="F64" s="238"/>
    </row>
    <row r="65" spans="1:6" s="24" customFormat="1" ht="46.5" customHeight="1" x14ac:dyDescent="0.25">
      <c r="A65" s="91"/>
      <c r="B65" s="52"/>
      <c r="C65" s="251"/>
      <c r="D65" s="52"/>
      <c r="E65" s="255"/>
      <c r="F65" s="238"/>
    </row>
    <row r="66" spans="1:6" s="24" customFormat="1" ht="46.5" customHeight="1" x14ac:dyDescent="0.25">
      <c r="A66" s="91"/>
      <c r="B66" s="52"/>
      <c r="C66" s="251"/>
      <c r="D66" s="52"/>
      <c r="E66" s="255"/>
      <c r="F66" s="238"/>
    </row>
    <row r="67" spans="1:6" s="24" customFormat="1" ht="46.5" customHeight="1" x14ac:dyDescent="0.25">
      <c r="A67" s="91"/>
      <c r="B67" s="52"/>
      <c r="C67" s="251"/>
      <c r="D67" s="52"/>
      <c r="E67" s="255"/>
      <c r="F67" s="238"/>
    </row>
    <row r="68" spans="1:6" s="24" customFormat="1" ht="46.5" customHeight="1" x14ac:dyDescent="0.25">
      <c r="A68" s="91"/>
      <c r="B68" s="52"/>
      <c r="C68" s="251"/>
      <c r="D68" s="52"/>
      <c r="E68" s="255"/>
      <c r="F68" s="238"/>
    </row>
    <row r="69" spans="1:6" s="24" customFormat="1" ht="46.5" customHeight="1" x14ac:dyDescent="0.25">
      <c r="A69" s="91"/>
      <c r="B69" s="52"/>
      <c r="C69" s="251"/>
      <c r="D69" s="52"/>
      <c r="E69" s="255"/>
      <c r="F69" s="238"/>
    </row>
    <row r="70" spans="1:6" s="24" customFormat="1" ht="46.5" customHeight="1" x14ac:dyDescent="0.25">
      <c r="A70" s="91"/>
      <c r="B70" s="52"/>
      <c r="C70" s="251"/>
      <c r="D70" s="52"/>
      <c r="E70" s="255"/>
      <c r="F70" s="238"/>
    </row>
    <row r="71" spans="1:6" s="24" customFormat="1" ht="46.5" customHeight="1" x14ac:dyDescent="0.25">
      <c r="A71" s="91"/>
      <c r="B71" s="52"/>
      <c r="C71" s="251"/>
      <c r="D71" s="52"/>
      <c r="E71" s="255"/>
      <c r="F71" s="238"/>
    </row>
    <row r="72" spans="1:6" s="24" customFormat="1" ht="46.5" customHeight="1" x14ac:dyDescent="0.25">
      <c r="A72" s="91"/>
      <c r="B72" s="52"/>
      <c r="C72" s="251"/>
      <c r="D72" s="52"/>
      <c r="E72" s="255"/>
      <c r="F72" s="238"/>
    </row>
    <row r="73" spans="1:6" s="24" customFormat="1" ht="46.5" customHeight="1" x14ac:dyDescent="0.25">
      <c r="A73" s="91"/>
      <c r="B73" s="52"/>
      <c r="C73" s="251"/>
      <c r="D73" s="52"/>
      <c r="E73" s="255"/>
      <c r="F73" s="238"/>
    </row>
    <row r="74" spans="1:6" s="24" customFormat="1" ht="46.5" customHeight="1" x14ac:dyDescent="0.25">
      <c r="A74" s="91"/>
      <c r="B74" s="52"/>
      <c r="C74" s="251"/>
      <c r="D74" s="52"/>
      <c r="E74" s="255"/>
      <c r="F74" s="238"/>
    </row>
    <row r="75" spans="1:6" s="24" customFormat="1" ht="46.5" customHeight="1" x14ac:dyDescent="0.25">
      <c r="A75" s="91"/>
      <c r="B75" s="52"/>
      <c r="C75" s="251"/>
      <c r="D75" s="52"/>
      <c r="E75" s="255"/>
      <c r="F75" s="238"/>
    </row>
    <row r="76" spans="1:6" s="24" customFormat="1" ht="46.5" customHeight="1" x14ac:dyDescent="0.25">
      <c r="A76" s="91"/>
      <c r="B76" s="52"/>
      <c r="C76" s="251"/>
      <c r="D76" s="52"/>
      <c r="E76" s="255"/>
      <c r="F76" s="238"/>
    </row>
    <row r="77" spans="1:6" s="24" customFormat="1" ht="46.5" customHeight="1" x14ac:dyDescent="0.25">
      <c r="A77" s="91"/>
      <c r="B77" s="52"/>
      <c r="C77" s="251"/>
      <c r="D77" s="52"/>
      <c r="E77" s="255"/>
      <c r="F77" s="238"/>
    </row>
    <row r="78" spans="1:6" s="24" customFormat="1" ht="46.5" customHeight="1" x14ac:dyDescent="0.25">
      <c r="A78" s="91"/>
      <c r="B78" s="52"/>
      <c r="C78" s="251"/>
      <c r="D78" s="52"/>
      <c r="E78" s="255"/>
      <c r="F78" s="238"/>
    </row>
    <row r="79" spans="1:6" s="24" customFormat="1" ht="46.5" customHeight="1" thickBot="1" x14ac:dyDescent="0.3">
      <c r="A79" s="92"/>
      <c r="B79" s="55"/>
      <c r="C79" s="252"/>
      <c r="D79" s="55"/>
      <c r="E79" s="245"/>
      <c r="F79" s="238"/>
    </row>
    <row r="80" spans="1:6" s="24" customFormat="1" ht="46.5" customHeight="1" x14ac:dyDescent="0.25">
      <c r="A80" s="91"/>
      <c r="B80" s="52"/>
      <c r="C80" s="251"/>
      <c r="D80" s="52"/>
      <c r="E80" s="255"/>
      <c r="F80" s="237"/>
    </row>
    <row r="81" spans="1:6" s="24" customFormat="1" ht="46.5" customHeight="1" x14ac:dyDescent="0.25">
      <c r="A81" s="91"/>
      <c r="B81" s="52"/>
      <c r="C81" s="251"/>
      <c r="D81" s="52"/>
      <c r="E81" s="255"/>
      <c r="F81" s="237"/>
    </row>
    <row r="82" spans="1:6" s="24" customFormat="1" ht="46.5" customHeight="1" x14ac:dyDescent="0.25">
      <c r="A82" s="91"/>
      <c r="B82" s="52"/>
      <c r="C82" s="251"/>
      <c r="D82" s="52"/>
      <c r="E82" s="255"/>
      <c r="F82" s="237"/>
    </row>
    <row r="83" spans="1:6" s="24" customFormat="1" ht="46.5" customHeight="1" x14ac:dyDescent="0.25">
      <c r="A83" s="91"/>
      <c r="B83" s="52"/>
      <c r="C83" s="251"/>
      <c r="D83" s="52"/>
      <c r="E83" s="255"/>
      <c r="F83" s="237"/>
    </row>
    <row r="84" spans="1:6" s="24" customFormat="1" ht="46.5" customHeight="1" x14ac:dyDescent="0.25">
      <c r="A84" s="91"/>
      <c r="B84" s="52"/>
      <c r="C84" s="251"/>
      <c r="D84" s="52"/>
      <c r="E84" s="255"/>
      <c r="F84" s="237"/>
    </row>
    <row r="85" spans="1:6" s="24" customFormat="1" ht="46.5" customHeight="1" x14ac:dyDescent="0.25">
      <c r="A85" s="91"/>
      <c r="B85" s="52"/>
      <c r="C85" s="251"/>
      <c r="D85" s="52"/>
      <c r="E85" s="255"/>
      <c r="F85" s="237"/>
    </row>
    <row r="86" spans="1:6" s="24" customFormat="1" ht="46.5" customHeight="1" x14ac:dyDescent="0.25">
      <c r="A86" s="91"/>
      <c r="B86" s="52"/>
      <c r="C86" s="251"/>
      <c r="D86" s="52"/>
      <c r="E86" s="255"/>
      <c r="F86" s="237"/>
    </row>
    <row r="87" spans="1:6" s="24" customFormat="1" ht="46.5" customHeight="1" x14ac:dyDescent="0.25">
      <c r="A87" s="91"/>
      <c r="B87" s="52"/>
      <c r="C87" s="251"/>
      <c r="D87" s="52"/>
      <c r="E87" s="255"/>
      <c r="F87" s="237"/>
    </row>
    <row r="88" spans="1:6" s="24" customFormat="1" ht="46.5" customHeight="1" x14ac:dyDescent="0.25">
      <c r="A88" s="91"/>
      <c r="B88" s="52"/>
      <c r="C88" s="251"/>
      <c r="D88" s="52"/>
      <c r="E88" s="255"/>
      <c r="F88" s="237"/>
    </row>
    <row r="89" spans="1:6" s="24" customFormat="1" ht="46.5" customHeight="1" x14ac:dyDescent="0.25">
      <c r="A89" s="91"/>
      <c r="B89" s="52"/>
      <c r="C89" s="251"/>
      <c r="D89" s="52"/>
      <c r="E89" s="255"/>
      <c r="F89" s="237"/>
    </row>
    <row r="90" spans="1:6" s="24" customFormat="1" ht="46.5" customHeight="1" x14ac:dyDescent="0.25">
      <c r="A90" s="91"/>
      <c r="B90" s="52"/>
      <c r="C90" s="251"/>
      <c r="D90" s="52"/>
      <c r="E90" s="255"/>
      <c r="F90" s="237"/>
    </row>
    <row r="91" spans="1:6" s="24" customFormat="1" ht="46.5" customHeight="1" x14ac:dyDescent="0.25">
      <c r="A91" s="91"/>
      <c r="B91" s="52"/>
      <c r="C91" s="251"/>
      <c r="D91" s="52"/>
      <c r="E91" s="255"/>
      <c r="F91" s="237"/>
    </row>
    <row r="92" spans="1:6" s="24" customFormat="1" ht="46.5" customHeight="1" x14ac:dyDescent="0.25">
      <c r="A92" s="91"/>
      <c r="B92" s="52"/>
      <c r="C92" s="251"/>
      <c r="D92" s="52"/>
      <c r="E92" s="255"/>
      <c r="F92" s="237"/>
    </row>
    <row r="93" spans="1:6" s="24" customFormat="1" ht="46.5" customHeight="1" x14ac:dyDescent="0.25">
      <c r="A93" s="91"/>
      <c r="B93" s="52"/>
      <c r="C93" s="251"/>
      <c r="D93" s="52"/>
      <c r="E93" s="255"/>
      <c r="F93" s="237"/>
    </row>
    <row r="94" spans="1:6" s="24" customFormat="1" ht="46.5" customHeight="1" x14ac:dyDescent="0.25">
      <c r="A94" s="91"/>
      <c r="B94" s="52"/>
      <c r="C94" s="251"/>
      <c r="D94" s="52"/>
      <c r="E94" s="255"/>
      <c r="F94" s="237"/>
    </row>
    <row r="95" spans="1:6" s="24" customFormat="1" ht="46.5" customHeight="1" x14ac:dyDescent="0.25">
      <c r="A95" s="91"/>
      <c r="B95" s="52"/>
      <c r="C95" s="251"/>
      <c r="D95" s="52"/>
      <c r="E95" s="255"/>
      <c r="F95" s="237"/>
    </row>
    <row r="96" spans="1:6" s="24" customFormat="1" ht="46.5" customHeight="1" x14ac:dyDescent="0.25">
      <c r="A96" s="91"/>
      <c r="B96" s="52"/>
      <c r="C96" s="251"/>
      <c r="D96" s="52"/>
      <c r="E96" s="255"/>
      <c r="F96" s="237"/>
    </row>
    <row r="97" spans="1:6" s="24" customFormat="1" ht="46.5" customHeight="1" x14ac:dyDescent="0.25">
      <c r="A97" s="91"/>
      <c r="B97" s="52"/>
      <c r="C97" s="251"/>
      <c r="D97" s="52"/>
      <c r="E97" s="255"/>
      <c r="F97" s="237"/>
    </row>
    <row r="98" spans="1:6" s="24" customFormat="1" ht="46.5" customHeight="1" x14ac:dyDescent="0.25">
      <c r="A98" s="91"/>
      <c r="B98" s="52"/>
      <c r="C98" s="251"/>
      <c r="D98" s="52"/>
      <c r="E98" s="255"/>
      <c r="F98" s="237"/>
    </row>
    <row r="99" spans="1:6" s="24" customFormat="1" ht="46.5" customHeight="1" x14ac:dyDescent="0.25">
      <c r="A99" s="91"/>
      <c r="B99" s="52"/>
      <c r="C99" s="251"/>
      <c r="D99" s="52"/>
      <c r="E99" s="255"/>
      <c r="F99" s="237"/>
    </row>
    <row r="100" spans="1:6" s="24" customFormat="1" ht="46.5" customHeight="1" x14ac:dyDescent="0.25">
      <c r="A100" s="91"/>
      <c r="B100" s="52"/>
      <c r="C100" s="251"/>
      <c r="D100" s="52"/>
      <c r="E100" s="255"/>
      <c r="F100" s="237"/>
    </row>
    <row r="101" spans="1:6" s="24" customFormat="1" ht="46.5" customHeight="1" x14ac:dyDescent="0.25">
      <c r="A101" s="91"/>
      <c r="B101" s="52"/>
      <c r="C101" s="251"/>
      <c r="D101" s="52"/>
      <c r="E101" s="255"/>
      <c r="F101" s="237"/>
    </row>
    <row r="102" spans="1:6" s="24" customFormat="1" ht="46.5" customHeight="1" x14ac:dyDescent="0.25">
      <c r="A102" s="91"/>
      <c r="B102" s="52"/>
      <c r="C102" s="251"/>
      <c r="D102" s="52"/>
      <c r="E102" s="255"/>
      <c r="F102" s="237"/>
    </row>
    <row r="103" spans="1:6" s="24" customFormat="1" ht="46.5" customHeight="1" x14ac:dyDescent="0.25">
      <c r="A103" s="91"/>
      <c r="B103" s="52"/>
      <c r="C103" s="251"/>
      <c r="D103" s="52"/>
      <c r="E103" s="255"/>
      <c r="F103" s="237"/>
    </row>
    <row r="104" spans="1:6" s="24" customFormat="1" ht="46.5" customHeight="1" x14ac:dyDescent="0.25">
      <c r="A104" s="91"/>
      <c r="B104" s="52"/>
      <c r="C104" s="251"/>
      <c r="D104" s="52"/>
      <c r="E104" s="255"/>
      <c r="F104" s="237"/>
    </row>
    <row r="105" spans="1:6" s="24" customFormat="1" ht="46.5" customHeight="1" x14ac:dyDescent="0.25">
      <c r="A105" s="91"/>
      <c r="B105" s="52"/>
      <c r="C105" s="251"/>
      <c r="D105" s="52"/>
      <c r="E105" s="255"/>
      <c r="F105" s="237"/>
    </row>
    <row r="106" spans="1:6" s="24" customFormat="1" ht="46.5" customHeight="1" x14ac:dyDescent="0.25">
      <c r="A106" s="91"/>
      <c r="B106" s="52"/>
      <c r="C106" s="251"/>
      <c r="D106" s="52"/>
      <c r="E106" s="255"/>
      <c r="F106" s="238"/>
    </row>
    <row r="107" spans="1:6" s="24" customFormat="1" ht="46.5" customHeight="1" x14ac:dyDescent="0.25">
      <c r="A107" s="91"/>
      <c r="B107" s="52"/>
      <c r="C107" s="251"/>
      <c r="D107" s="52"/>
      <c r="E107" s="255"/>
      <c r="F107" s="238"/>
    </row>
    <row r="108" spans="1:6" s="24" customFormat="1" ht="46.5" customHeight="1" x14ac:dyDescent="0.25">
      <c r="A108" s="91"/>
      <c r="B108" s="52"/>
      <c r="C108" s="251"/>
      <c r="D108" s="52"/>
      <c r="E108" s="255"/>
      <c r="F108" s="238"/>
    </row>
    <row r="109" spans="1:6" s="24" customFormat="1" ht="46.5" customHeight="1" x14ac:dyDescent="0.25">
      <c r="A109" s="91"/>
      <c r="B109" s="52"/>
      <c r="C109" s="251"/>
      <c r="D109" s="52"/>
      <c r="E109" s="255"/>
      <c r="F109" s="238"/>
    </row>
    <row r="110" spans="1:6" s="24" customFormat="1" ht="46.5" customHeight="1" x14ac:dyDescent="0.25">
      <c r="A110" s="91"/>
      <c r="B110" s="52"/>
      <c r="C110" s="251"/>
      <c r="D110" s="52"/>
      <c r="E110" s="255"/>
      <c r="F110" s="238"/>
    </row>
    <row r="111" spans="1:6" s="24" customFormat="1" ht="46.5" customHeight="1" x14ac:dyDescent="0.25">
      <c r="A111" s="91"/>
      <c r="B111" s="52"/>
      <c r="C111" s="251"/>
      <c r="D111" s="52"/>
      <c r="E111" s="255"/>
      <c r="F111" s="238"/>
    </row>
    <row r="112" spans="1:6" s="24" customFormat="1" ht="46.5" customHeight="1" x14ac:dyDescent="0.25">
      <c r="A112" s="91"/>
      <c r="B112" s="52"/>
      <c r="C112" s="251"/>
      <c r="D112" s="52"/>
      <c r="E112" s="255"/>
      <c r="F112" s="238"/>
    </row>
    <row r="113" spans="1:6" s="24" customFormat="1" ht="46.5" customHeight="1" x14ac:dyDescent="0.25">
      <c r="A113" s="91"/>
      <c r="B113" s="52"/>
      <c r="C113" s="251"/>
      <c r="D113" s="52"/>
      <c r="E113" s="255"/>
      <c r="F113" s="238"/>
    </row>
    <row r="114" spans="1:6" s="24" customFormat="1" ht="46.5" customHeight="1" x14ac:dyDescent="0.25">
      <c r="A114" s="91"/>
      <c r="B114" s="52"/>
      <c r="C114" s="251"/>
      <c r="D114" s="52"/>
      <c r="E114" s="255"/>
      <c r="F114" s="238"/>
    </row>
    <row r="115" spans="1:6" s="24" customFormat="1" ht="46.5" customHeight="1" x14ac:dyDescent="0.25">
      <c r="A115" s="91"/>
      <c r="B115" s="52"/>
      <c r="C115" s="251"/>
      <c r="D115" s="52"/>
      <c r="E115" s="255"/>
      <c r="F115" s="238"/>
    </row>
    <row r="116" spans="1:6" s="24" customFormat="1" ht="46.5" customHeight="1" x14ac:dyDescent="0.25">
      <c r="A116" s="91"/>
      <c r="B116" s="52"/>
      <c r="C116" s="251"/>
      <c r="D116" s="52"/>
      <c r="E116" s="255"/>
      <c r="F116" s="238"/>
    </row>
    <row r="117" spans="1:6" s="24" customFormat="1" ht="46.5" customHeight="1" x14ac:dyDescent="0.25">
      <c r="A117" s="91"/>
      <c r="B117" s="52"/>
      <c r="C117" s="251"/>
      <c r="D117" s="52"/>
      <c r="E117" s="255"/>
      <c r="F117" s="238"/>
    </row>
    <row r="118" spans="1:6" s="24" customFormat="1" ht="46.5" customHeight="1" x14ac:dyDescent="0.25">
      <c r="A118" s="91"/>
      <c r="B118" s="52"/>
      <c r="C118" s="251"/>
      <c r="D118" s="52"/>
      <c r="E118" s="255"/>
      <c r="F118" s="238"/>
    </row>
    <row r="119" spans="1:6" s="24" customFormat="1" ht="46.5" customHeight="1" x14ac:dyDescent="0.25">
      <c r="A119" s="91"/>
      <c r="B119" s="52"/>
      <c r="C119" s="251"/>
      <c r="D119" s="52"/>
      <c r="E119" s="255"/>
      <c r="F119" s="238"/>
    </row>
    <row r="120" spans="1:6" s="24" customFormat="1" ht="46.5" customHeight="1" x14ac:dyDescent="0.25">
      <c r="A120" s="91"/>
      <c r="B120" s="52"/>
      <c r="C120" s="251"/>
      <c r="D120" s="52"/>
      <c r="E120" s="255"/>
      <c r="F120" s="238"/>
    </row>
    <row r="121" spans="1:6" s="24" customFormat="1" ht="46.5" customHeight="1" x14ac:dyDescent="0.25">
      <c r="A121" s="91"/>
      <c r="B121" s="52"/>
      <c r="C121" s="251"/>
      <c r="D121" s="52"/>
      <c r="E121" s="255"/>
      <c r="F121" s="238"/>
    </row>
    <row r="122" spans="1:6" s="24" customFormat="1" ht="46.5" customHeight="1" x14ac:dyDescent="0.25">
      <c r="A122" s="91"/>
      <c r="B122" s="52"/>
      <c r="C122" s="251"/>
      <c r="D122" s="52"/>
      <c r="E122" s="255"/>
      <c r="F122" s="238"/>
    </row>
    <row r="123" spans="1:6" s="24" customFormat="1" ht="46.5" customHeight="1" x14ac:dyDescent="0.25">
      <c r="A123" s="91"/>
      <c r="B123" s="52"/>
      <c r="C123" s="251"/>
      <c r="D123" s="52"/>
      <c r="E123" s="255"/>
      <c r="F123" s="238"/>
    </row>
    <row r="124" spans="1:6" s="24" customFormat="1" ht="46.5" customHeight="1" x14ac:dyDescent="0.25">
      <c r="A124" s="91"/>
      <c r="B124" s="52"/>
      <c r="C124" s="251"/>
      <c r="D124" s="52"/>
      <c r="E124" s="255"/>
      <c r="F124" s="238"/>
    </row>
    <row r="125" spans="1:6" s="24" customFormat="1" ht="46.5" customHeight="1" x14ac:dyDescent="0.25">
      <c r="A125" s="91"/>
      <c r="B125" s="52"/>
      <c r="C125" s="251"/>
      <c r="D125" s="52"/>
      <c r="E125" s="255"/>
      <c r="F125" s="238"/>
    </row>
    <row r="126" spans="1:6" s="24" customFormat="1" ht="46.5" customHeight="1" x14ac:dyDescent="0.25">
      <c r="A126" s="91"/>
      <c r="B126" s="52"/>
      <c r="C126" s="251"/>
      <c r="D126" s="52"/>
      <c r="E126" s="255"/>
      <c r="F126" s="238"/>
    </row>
    <row r="127" spans="1:6" s="24" customFormat="1" ht="46.5" customHeight="1" x14ac:dyDescent="0.25">
      <c r="A127" s="91"/>
      <c r="B127" s="52"/>
      <c r="C127" s="251"/>
      <c r="D127" s="52"/>
      <c r="E127" s="255"/>
      <c r="F127" s="238"/>
    </row>
    <row r="128" spans="1:6" s="24" customFormat="1" ht="46.5" customHeight="1" x14ac:dyDescent="0.25">
      <c r="A128" s="91"/>
      <c r="B128" s="52"/>
      <c r="C128" s="251"/>
      <c r="D128" s="52"/>
      <c r="E128" s="255"/>
      <c r="F128" s="238"/>
    </row>
    <row r="129" spans="1:6" s="24" customFormat="1" ht="46.5" customHeight="1" thickBot="1" x14ac:dyDescent="0.3">
      <c r="A129" s="92"/>
      <c r="B129" s="55"/>
      <c r="C129" s="252"/>
      <c r="D129" s="55"/>
      <c r="E129" s="245"/>
      <c r="F129" s="238"/>
    </row>
    <row r="130" spans="1:6" s="24" customFormat="1" ht="46.5" customHeight="1" x14ac:dyDescent="0.25">
      <c r="A130" s="91"/>
      <c r="B130" s="52"/>
      <c r="C130" s="251"/>
      <c r="D130" s="52"/>
      <c r="E130" s="255"/>
      <c r="F130" s="237"/>
    </row>
    <row r="131" spans="1:6" s="24" customFormat="1" ht="46.5" customHeight="1" x14ac:dyDescent="0.25">
      <c r="A131" s="91"/>
      <c r="B131" s="52"/>
      <c r="C131" s="251"/>
      <c r="D131" s="52"/>
      <c r="E131" s="255"/>
      <c r="F131" s="237"/>
    </row>
    <row r="132" spans="1:6" s="24" customFormat="1" ht="46.5" customHeight="1" x14ac:dyDescent="0.25">
      <c r="A132" s="91"/>
      <c r="B132" s="52"/>
      <c r="C132" s="251"/>
      <c r="D132" s="52"/>
      <c r="E132" s="255"/>
      <c r="F132" s="237"/>
    </row>
    <row r="133" spans="1:6" s="24" customFormat="1" ht="46.5" customHeight="1" x14ac:dyDescent="0.25">
      <c r="A133" s="91"/>
      <c r="B133" s="52"/>
      <c r="C133" s="251"/>
      <c r="D133" s="52"/>
      <c r="E133" s="255"/>
      <c r="F133" s="237"/>
    </row>
    <row r="134" spans="1:6" s="24" customFormat="1" ht="46.5" customHeight="1" x14ac:dyDescent="0.25">
      <c r="A134" s="91"/>
      <c r="B134" s="52"/>
      <c r="C134" s="251"/>
      <c r="D134" s="52"/>
      <c r="E134" s="255"/>
      <c r="F134" s="237"/>
    </row>
    <row r="135" spans="1:6" s="24" customFormat="1" ht="46.5" customHeight="1" x14ac:dyDescent="0.25">
      <c r="A135" s="91"/>
      <c r="B135" s="52"/>
      <c r="C135" s="251"/>
      <c r="D135" s="52"/>
      <c r="E135" s="255"/>
      <c r="F135" s="237"/>
    </row>
    <row r="136" spans="1:6" s="24" customFormat="1" ht="46.5" customHeight="1" x14ac:dyDescent="0.25">
      <c r="A136" s="91"/>
      <c r="B136" s="52"/>
      <c r="C136" s="251"/>
      <c r="D136" s="52"/>
      <c r="E136" s="255"/>
      <c r="F136" s="237"/>
    </row>
    <row r="137" spans="1:6" s="24" customFormat="1" ht="46.5" customHeight="1" x14ac:dyDescent="0.25">
      <c r="A137" s="91"/>
      <c r="B137" s="52"/>
      <c r="C137" s="251"/>
      <c r="D137" s="52"/>
      <c r="E137" s="255"/>
      <c r="F137" s="237"/>
    </row>
    <row r="138" spans="1:6" s="24" customFormat="1" ht="46.5" customHeight="1" x14ac:dyDescent="0.25">
      <c r="A138" s="91"/>
      <c r="B138" s="52"/>
      <c r="C138" s="251"/>
      <c r="D138" s="52"/>
      <c r="E138" s="255"/>
      <c r="F138" s="237"/>
    </row>
    <row r="139" spans="1:6" s="24" customFormat="1" ht="46.5" customHeight="1" x14ac:dyDescent="0.25">
      <c r="A139" s="91"/>
      <c r="B139" s="52"/>
      <c r="C139" s="251"/>
      <c r="D139" s="52"/>
      <c r="E139" s="255"/>
      <c r="F139" s="237"/>
    </row>
    <row r="140" spans="1:6" s="24" customFormat="1" ht="46.5" customHeight="1" x14ac:dyDescent="0.25">
      <c r="A140" s="91"/>
      <c r="B140" s="52"/>
      <c r="C140" s="251"/>
      <c r="D140" s="52"/>
      <c r="E140" s="255"/>
      <c r="F140" s="237"/>
    </row>
    <row r="141" spans="1:6" s="24" customFormat="1" ht="46.5" customHeight="1" x14ac:dyDescent="0.25">
      <c r="A141" s="91"/>
      <c r="B141" s="52"/>
      <c r="C141" s="251"/>
      <c r="D141" s="52"/>
      <c r="E141" s="255"/>
      <c r="F141" s="237"/>
    </row>
    <row r="142" spans="1:6" s="24" customFormat="1" ht="46.5" customHeight="1" x14ac:dyDescent="0.25">
      <c r="A142" s="91"/>
      <c r="B142" s="52"/>
      <c r="C142" s="251"/>
      <c r="D142" s="52"/>
      <c r="E142" s="255"/>
      <c r="F142" s="237"/>
    </row>
    <row r="143" spans="1:6" s="24" customFormat="1" ht="46.5" customHeight="1" x14ac:dyDescent="0.25">
      <c r="A143" s="91"/>
      <c r="B143" s="52"/>
      <c r="C143" s="251"/>
      <c r="D143" s="52"/>
      <c r="E143" s="255"/>
      <c r="F143" s="237"/>
    </row>
    <row r="144" spans="1:6" s="24" customFormat="1" ht="46.5" customHeight="1" x14ac:dyDescent="0.25">
      <c r="A144" s="91"/>
      <c r="B144" s="52"/>
      <c r="C144" s="251"/>
      <c r="D144" s="52"/>
      <c r="E144" s="255"/>
      <c r="F144" s="237"/>
    </row>
    <row r="145" spans="1:6" s="24" customFormat="1" ht="46.5" customHeight="1" x14ac:dyDescent="0.25">
      <c r="A145" s="91"/>
      <c r="B145" s="52"/>
      <c r="C145" s="251"/>
      <c r="D145" s="52"/>
      <c r="E145" s="255"/>
      <c r="F145" s="237"/>
    </row>
    <row r="146" spans="1:6" s="24" customFormat="1" ht="46.5" customHeight="1" x14ac:dyDescent="0.25">
      <c r="A146" s="91"/>
      <c r="B146" s="52"/>
      <c r="C146" s="251"/>
      <c r="D146" s="52"/>
      <c r="E146" s="255"/>
      <c r="F146" s="237"/>
    </row>
    <row r="147" spans="1:6" s="24" customFormat="1" ht="46.5" customHeight="1" x14ac:dyDescent="0.25">
      <c r="A147" s="91"/>
      <c r="B147" s="52"/>
      <c r="C147" s="251"/>
      <c r="D147" s="52"/>
      <c r="E147" s="255"/>
      <c r="F147" s="237"/>
    </row>
    <row r="148" spans="1:6" s="24" customFormat="1" ht="46.5" customHeight="1" x14ac:dyDescent="0.25">
      <c r="A148" s="91"/>
      <c r="B148" s="52"/>
      <c r="C148" s="251"/>
      <c r="D148" s="52"/>
      <c r="E148" s="255"/>
      <c r="F148" s="237"/>
    </row>
    <row r="149" spans="1:6" s="24" customFormat="1" ht="46.5" customHeight="1" x14ac:dyDescent="0.25">
      <c r="A149" s="91"/>
      <c r="B149" s="52"/>
      <c r="C149" s="251"/>
      <c r="D149" s="52"/>
      <c r="E149" s="255"/>
      <c r="F149" s="237"/>
    </row>
    <row r="150" spans="1:6" s="24" customFormat="1" ht="46.5" customHeight="1" x14ac:dyDescent="0.25">
      <c r="A150" s="91"/>
      <c r="B150" s="52"/>
      <c r="C150" s="251"/>
      <c r="D150" s="52"/>
      <c r="E150" s="255"/>
      <c r="F150" s="237"/>
    </row>
    <row r="151" spans="1:6" s="24" customFormat="1" ht="46.5" customHeight="1" x14ac:dyDescent="0.25">
      <c r="A151" s="91"/>
      <c r="B151" s="52"/>
      <c r="C151" s="251"/>
      <c r="D151" s="52"/>
      <c r="E151" s="255"/>
      <c r="F151" s="237"/>
    </row>
    <row r="152" spans="1:6" s="24" customFormat="1" ht="46.5" customHeight="1" x14ac:dyDescent="0.25">
      <c r="A152" s="91"/>
      <c r="B152" s="52"/>
      <c r="C152" s="251"/>
      <c r="D152" s="52"/>
      <c r="E152" s="255"/>
      <c r="F152" s="237"/>
    </row>
    <row r="153" spans="1:6" s="24" customFormat="1" ht="46.5" customHeight="1" x14ac:dyDescent="0.25">
      <c r="A153" s="91"/>
      <c r="B153" s="52"/>
      <c r="C153" s="251"/>
      <c r="D153" s="52"/>
      <c r="E153" s="255"/>
      <c r="F153" s="237"/>
    </row>
    <row r="154" spans="1:6" s="24" customFormat="1" ht="46.5" customHeight="1" x14ac:dyDescent="0.25">
      <c r="A154" s="91"/>
      <c r="B154" s="52"/>
      <c r="C154" s="251"/>
      <c r="D154" s="52"/>
      <c r="E154" s="255"/>
      <c r="F154" s="237"/>
    </row>
    <row r="155" spans="1:6" s="24" customFormat="1" ht="46.5" customHeight="1" x14ac:dyDescent="0.25">
      <c r="A155" s="91"/>
      <c r="B155" s="52"/>
      <c r="C155" s="251"/>
      <c r="D155" s="52"/>
      <c r="E155" s="255"/>
      <c r="F155" s="237"/>
    </row>
    <row r="156" spans="1:6" s="24" customFormat="1" ht="46.5" customHeight="1" x14ac:dyDescent="0.25">
      <c r="A156" s="91"/>
      <c r="B156" s="52"/>
      <c r="C156" s="251"/>
      <c r="D156" s="52"/>
      <c r="E156" s="255"/>
      <c r="F156" s="238"/>
    </row>
    <row r="157" spans="1:6" s="24" customFormat="1" ht="46.5" customHeight="1" x14ac:dyDescent="0.25">
      <c r="A157" s="91"/>
      <c r="B157" s="52"/>
      <c r="C157" s="251"/>
      <c r="D157" s="52"/>
      <c r="E157" s="255"/>
      <c r="F157" s="238"/>
    </row>
    <row r="158" spans="1:6" s="24" customFormat="1" ht="46.5" customHeight="1" x14ac:dyDescent="0.25">
      <c r="A158" s="91"/>
      <c r="B158" s="52"/>
      <c r="C158" s="251"/>
      <c r="D158" s="52"/>
      <c r="E158" s="255"/>
      <c r="F158" s="238"/>
    </row>
    <row r="159" spans="1:6" s="24" customFormat="1" ht="46.5" customHeight="1" x14ac:dyDescent="0.25">
      <c r="A159" s="91"/>
      <c r="B159" s="52"/>
      <c r="C159" s="251"/>
      <c r="D159" s="52"/>
      <c r="E159" s="255"/>
      <c r="F159" s="238"/>
    </row>
    <row r="160" spans="1:6" s="24" customFormat="1" ht="46.5" customHeight="1" x14ac:dyDescent="0.25">
      <c r="A160" s="91"/>
      <c r="B160" s="52"/>
      <c r="C160" s="251"/>
      <c r="D160" s="52"/>
      <c r="E160" s="255"/>
      <c r="F160" s="238"/>
    </row>
    <row r="161" spans="1:6" s="24" customFormat="1" ht="46.5" customHeight="1" x14ac:dyDescent="0.25">
      <c r="A161" s="91"/>
      <c r="B161" s="52"/>
      <c r="C161" s="251"/>
      <c r="D161" s="52"/>
      <c r="E161" s="255"/>
      <c r="F161" s="238"/>
    </row>
    <row r="162" spans="1:6" s="24" customFormat="1" ht="46.5" customHeight="1" x14ac:dyDescent="0.25">
      <c r="A162" s="91"/>
      <c r="B162" s="52"/>
      <c r="C162" s="251"/>
      <c r="D162" s="52"/>
      <c r="E162" s="255"/>
      <c r="F162" s="238"/>
    </row>
    <row r="163" spans="1:6" s="24" customFormat="1" ht="46.5" customHeight="1" x14ac:dyDescent="0.25">
      <c r="A163" s="91"/>
      <c r="B163" s="52"/>
      <c r="C163" s="251"/>
      <c r="D163" s="52"/>
      <c r="E163" s="255"/>
      <c r="F163" s="238"/>
    </row>
    <row r="164" spans="1:6" s="24" customFormat="1" ht="46.5" customHeight="1" x14ac:dyDescent="0.25">
      <c r="A164" s="91"/>
      <c r="B164" s="52"/>
      <c r="C164" s="251"/>
      <c r="D164" s="52"/>
      <c r="E164" s="255"/>
      <c r="F164" s="238"/>
    </row>
    <row r="165" spans="1:6" s="24" customFormat="1" ht="46.5" customHeight="1" x14ac:dyDescent="0.25">
      <c r="A165" s="91"/>
      <c r="B165" s="52"/>
      <c r="C165" s="251"/>
      <c r="D165" s="52"/>
      <c r="E165" s="255"/>
      <c r="F165" s="238"/>
    </row>
    <row r="166" spans="1:6" s="24" customFormat="1" ht="46.5" customHeight="1" x14ac:dyDescent="0.25">
      <c r="A166" s="91"/>
      <c r="B166" s="52"/>
      <c r="C166" s="251"/>
      <c r="D166" s="52"/>
      <c r="E166" s="255"/>
      <c r="F166" s="238"/>
    </row>
    <row r="167" spans="1:6" s="24" customFormat="1" ht="46.5" customHeight="1" x14ac:dyDescent="0.25">
      <c r="A167" s="91"/>
      <c r="B167" s="52"/>
      <c r="C167" s="251"/>
      <c r="D167" s="52"/>
      <c r="E167" s="255"/>
      <c r="F167" s="238"/>
    </row>
    <row r="168" spans="1:6" s="24" customFormat="1" ht="46.5" customHeight="1" x14ac:dyDescent="0.25">
      <c r="A168" s="91"/>
      <c r="B168" s="52"/>
      <c r="C168" s="251"/>
      <c r="D168" s="52"/>
      <c r="E168" s="255"/>
      <c r="F168" s="238"/>
    </row>
    <row r="169" spans="1:6" s="24" customFormat="1" ht="46.5" customHeight="1" x14ac:dyDescent="0.25">
      <c r="A169" s="91"/>
      <c r="B169" s="52"/>
      <c r="C169" s="251"/>
      <c r="D169" s="52"/>
      <c r="E169" s="255"/>
      <c r="F169" s="238"/>
    </row>
    <row r="170" spans="1:6" s="24" customFormat="1" ht="46.5" customHeight="1" x14ac:dyDescent="0.25">
      <c r="A170" s="91"/>
      <c r="B170" s="52"/>
      <c r="C170" s="251"/>
      <c r="D170" s="52"/>
      <c r="E170" s="255"/>
      <c r="F170" s="238"/>
    </row>
    <row r="171" spans="1:6" s="24" customFormat="1" ht="46.5" customHeight="1" x14ac:dyDescent="0.25">
      <c r="A171" s="91"/>
      <c r="B171" s="52"/>
      <c r="C171" s="251"/>
      <c r="D171" s="52"/>
      <c r="E171" s="255"/>
      <c r="F171" s="238"/>
    </row>
    <row r="172" spans="1:6" s="24" customFormat="1" ht="46.5" customHeight="1" x14ac:dyDescent="0.25">
      <c r="A172" s="91"/>
      <c r="B172" s="52"/>
      <c r="C172" s="251"/>
      <c r="D172" s="52"/>
      <c r="E172" s="255"/>
      <c r="F172" s="238"/>
    </row>
    <row r="173" spans="1:6" s="24" customFormat="1" ht="46.5" customHeight="1" x14ac:dyDescent="0.25">
      <c r="A173" s="91"/>
      <c r="B173" s="52"/>
      <c r="C173" s="251"/>
      <c r="D173" s="52"/>
      <c r="E173" s="255"/>
      <c r="F173" s="238"/>
    </row>
    <row r="174" spans="1:6" s="24" customFormat="1" ht="46.5" customHeight="1" x14ac:dyDescent="0.25">
      <c r="A174" s="91"/>
      <c r="B174" s="52"/>
      <c r="C174" s="251"/>
      <c r="D174" s="52"/>
      <c r="E174" s="255"/>
      <c r="F174" s="238"/>
    </row>
    <row r="175" spans="1:6" s="24" customFormat="1" ht="46.5" customHeight="1" x14ac:dyDescent="0.25">
      <c r="A175" s="91"/>
      <c r="B175" s="52"/>
      <c r="C175" s="251"/>
      <c r="D175" s="52"/>
      <c r="E175" s="255"/>
      <c r="F175" s="238"/>
    </row>
    <row r="176" spans="1:6" s="24" customFormat="1" ht="46.5" customHeight="1" x14ac:dyDescent="0.25">
      <c r="A176" s="91"/>
      <c r="B176" s="52"/>
      <c r="C176" s="251"/>
      <c r="D176" s="52"/>
      <c r="E176" s="255"/>
      <c r="F176" s="238"/>
    </row>
    <row r="177" spans="1:6" s="24" customFormat="1" ht="46.5" customHeight="1" x14ac:dyDescent="0.25">
      <c r="A177" s="91"/>
      <c r="B177" s="52"/>
      <c r="C177" s="251"/>
      <c r="D177" s="52"/>
      <c r="E177" s="255"/>
      <c r="F177" s="238"/>
    </row>
    <row r="178" spans="1:6" s="24" customFormat="1" ht="46.5" customHeight="1" x14ac:dyDescent="0.25">
      <c r="A178" s="91"/>
      <c r="B178" s="52"/>
      <c r="C178" s="251"/>
      <c r="D178" s="52"/>
      <c r="E178" s="255"/>
      <c r="F178" s="238"/>
    </row>
    <row r="179" spans="1:6" s="24" customFormat="1" ht="46.5" customHeight="1" thickBot="1" x14ac:dyDescent="0.3">
      <c r="A179" s="92"/>
      <c r="B179" s="55"/>
      <c r="C179" s="252"/>
      <c r="D179" s="55"/>
      <c r="E179" s="245"/>
      <c r="F179" s="238"/>
    </row>
    <row r="180" spans="1:6" s="24" customFormat="1" ht="46.5" customHeight="1" x14ac:dyDescent="0.25">
      <c r="A180" s="91"/>
      <c r="B180" s="52"/>
      <c r="C180" s="251"/>
      <c r="D180" s="52"/>
      <c r="E180" s="255"/>
      <c r="F180" s="237"/>
    </row>
    <row r="181" spans="1:6" s="24" customFormat="1" ht="46.5" customHeight="1" x14ac:dyDescent="0.25">
      <c r="A181" s="91"/>
      <c r="B181" s="52"/>
      <c r="C181" s="251"/>
      <c r="D181" s="52"/>
      <c r="E181" s="255"/>
      <c r="F181" s="237"/>
    </row>
    <row r="182" spans="1:6" s="24" customFormat="1" ht="46.5" customHeight="1" x14ac:dyDescent="0.25">
      <c r="A182" s="91"/>
      <c r="B182" s="52"/>
      <c r="C182" s="251"/>
      <c r="D182" s="52"/>
      <c r="E182" s="255"/>
      <c r="F182" s="237"/>
    </row>
    <row r="183" spans="1:6" s="24" customFormat="1" ht="46.5" customHeight="1" x14ac:dyDescent="0.25">
      <c r="A183" s="91"/>
      <c r="B183" s="52"/>
      <c r="C183" s="251"/>
      <c r="D183" s="52"/>
      <c r="E183" s="255"/>
      <c r="F183" s="237"/>
    </row>
    <row r="184" spans="1:6" s="24" customFormat="1" ht="46.5" customHeight="1" x14ac:dyDescent="0.25">
      <c r="A184" s="91"/>
      <c r="B184" s="52"/>
      <c r="C184" s="251"/>
      <c r="D184" s="52"/>
      <c r="E184" s="255"/>
      <c r="F184" s="237"/>
    </row>
    <row r="185" spans="1:6" s="24" customFormat="1" ht="46.5" customHeight="1" x14ac:dyDescent="0.25">
      <c r="A185" s="91"/>
      <c r="B185" s="52"/>
      <c r="C185" s="251"/>
      <c r="D185" s="52"/>
      <c r="E185" s="255"/>
      <c r="F185" s="237"/>
    </row>
    <row r="186" spans="1:6" s="24" customFormat="1" ht="46.5" customHeight="1" x14ac:dyDescent="0.25">
      <c r="A186" s="91"/>
      <c r="B186" s="52"/>
      <c r="C186" s="251"/>
      <c r="D186" s="52"/>
      <c r="E186" s="255"/>
      <c r="F186" s="237"/>
    </row>
    <row r="187" spans="1:6" s="24" customFormat="1" ht="46.5" customHeight="1" x14ac:dyDescent="0.25">
      <c r="A187" s="91"/>
      <c r="B187" s="52"/>
      <c r="C187" s="251"/>
      <c r="D187" s="52"/>
      <c r="E187" s="255"/>
      <c r="F187" s="237"/>
    </row>
    <row r="188" spans="1:6" s="24" customFormat="1" ht="46.5" customHeight="1" x14ac:dyDescent="0.25">
      <c r="A188" s="91"/>
      <c r="B188" s="52"/>
      <c r="C188" s="251"/>
      <c r="D188" s="52"/>
      <c r="E188" s="255"/>
      <c r="F188" s="237"/>
    </row>
    <row r="189" spans="1:6" s="24" customFormat="1" ht="46.5" customHeight="1" x14ac:dyDescent="0.25">
      <c r="A189" s="91"/>
      <c r="B189" s="52"/>
      <c r="C189" s="251"/>
      <c r="D189" s="52"/>
      <c r="E189" s="255"/>
      <c r="F189" s="237"/>
    </row>
    <row r="190" spans="1:6" s="24" customFormat="1" ht="46.5" customHeight="1" x14ac:dyDescent="0.25">
      <c r="A190" s="91"/>
      <c r="B190" s="52"/>
      <c r="C190" s="251"/>
      <c r="D190" s="52"/>
      <c r="E190" s="255"/>
      <c r="F190" s="237"/>
    </row>
    <row r="191" spans="1:6" s="24" customFormat="1" ht="46.5" customHeight="1" x14ac:dyDescent="0.25">
      <c r="A191" s="91"/>
      <c r="B191" s="52"/>
      <c r="C191" s="251"/>
      <c r="D191" s="52"/>
      <c r="E191" s="255"/>
      <c r="F191" s="237"/>
    </row>
    <row r="192" spans="1:6" s="24" customFormat="1" ht="46.5" customHeight="1" x14ac:dyDescent="0.25">
      <c r="A192" s="91"/>
      <c r="B192" s="52"/>
      <c r="C192" s="251"/>
      <c r="D192" s="52"/>
      <c r="E192" s="255"/>
      <c r="F192" s="237"/>
    </row>
    <row r="193" spans="1:6" s="24" customFormat="1" ht="46.5" customHeight="1" x14ac:dyDescent="0.25">
      <c r="A193" s="91"/>
      <c r="B193" s="52"/>
      <c r="C193" s="251"/>
      <c r="D193" s="52"/>
      <c r="E193" s="255"/>
      <c r="F193" s="237"/>
    </row>
    <row r="194" spans="1:6" s="24" customFormat="1" ht="46.5" customHeight="1" x14ac:dyDescent="0.25">
      <c r="A194" s="91"/>
      <c r="B194" s="52"/>
      <c r="C194" s="251"/>
      <c r="D194" s="52"/>
      <c r="E194" s="255"/>
      <c r="F194" s="237"/>
    </row>
    <row r="195" spans="1:6" s="24" customFormat="1" ht="46.5" customHeight="1" x14ac:dyDescent="0.25">
      <c r="A195" s="91"/>
      <c r="B195" s="52"/>
      <c r="C195" s="251"/>
      <c r="D195" s="52"/>
      <c r="E195" s="255"/>
      <c r="F195" s="237"/>
    </row>
    <row r="196" spans="1:6" s="24" customFormat="1" ht="46.5" customHeight="1" x14ac:dyDescent="0.25">
      <c r="A196" s="91"/>
      <c r="B196" s="52"/>
      <c r="C196" s="251"/>
      <c r="D196" s="52"/>
      <c r="E196" s="255"/>
      <c r="F196" s="237"/>
    </row>
    <row r="197" spans="1:6" s="24" customFormat="1" ht="46.5" customHeight="1" x14ac:dyDescent="0.25">
      <c r="A197" s="91"/>
      <c r="B197" s="52"/>
      <c r="C197" s="251"/>
      <c r="D197" s="52"/>
      <c r="E197" s="255"/>
      <c r="F197" s="237"/>
    </row>
    <row r="198" spans="1:6" s="24" customFormat="1" ht="46.5" customHeight="1" x14ac:dyDescent="0.25">
      <c r="A198" s="91"/>
      <c r="B198" s="52"/>
      <c r="C198" s="251"/>
      <c r="D198" s="52"/>
      <c r="E198" s="255"/>
      <c r="F198" s="237"/>
    </row>
    <row r="199" spans="1:6" s="24" customFormat="1" ht="46.5" customHeight="1" x14ac:dyDescent="0.25">
      <c r="A199" s="91"/>
      <c r="B199" s="52"/>
      <c r="C199" s="251"/>
      <c r="D199" s="52"/>
      <c r="E199" s="255"/>
      <c r="F199" s="237"/>
    </row>
    <row r="200" spans="1:6" s="24" customFormat="1" ht="46.5" customHeight="1" x14ac:dyDescent="0.25">
      <c r="A200" s="91"/>
      <c r="B200" s="52"/>
      <c r="C200" s="251"/>
      <c r="D200" s="52"/>
      <c r="E200" s="255"/>
      <c r="F200" s="237"/>
    </row>
    <row r="201" spans="1:6" s="24" customFormat="1" ht="46.5" customHeight="1" x14ac:dyDescent="0.25">
      <c r="A201" s="91"/>
      <c r="B201" s="52"/>
      <c r="C201" s="251"/>
      <c r="D201" s="52"/>
      <c r="E201" s="255"/>
      <c r="F201" s="237"/>
    </row>
    <row r="202" spans="1:6" s="24" customFormat="1" ht="46.5" customHeight="1" x14ac:dyDescent="0.25">
      <c r="A202" s="91"/>
      <c r="B202" s="52"/>
      <c r="C202" s="251"/>
      <c r="D202" s="52"/>
      <c r="E202" s="255"/>
      <c r="F202" s="237"/>
    </row>
    <row r="203" spans="1:6" s="24" customFormat="1" ht="46.5" customHeight="1" x14ac:dyDescent="0.25">
      <c r="A203" s="91"/>
      <c r="B203" s="52"/>
      <c r="C203" s="251"/>
      <c r="D203" s="52"/>
      <c r="E203" s="255"/>
      <c r="F203" s="237"/>
    </row>
    <row r="204" spans="1:6" s="24" customFormat="1" ht="46.5" customHeight="1" x14ac:dyDescent="0.25">
      <c r="A204" s="91"/>
      <c r="B204" s="52"/>
      <c r="C204" s="251"/>
      <c r="D204" s="52"/>
      <c r="E204" s="255"/>
      <c r="F204" s="237"/>
    </row>
    <row r="205" spans="1:6" s="24" customFormat="1" ht="46.5" customHeight="1" x14ac:dyDescent="0.25">
      <c r="A205" s="91"/>
      <c r="B205" s="52"/>
      <c r="C205" s="251"/>
      <c r="D205" s="52"/>
      <c r="E205" s="255"/>
      <c r="F205" s="237"/>
    </row>
    <row r="206" spans="1:6" s="24" customFormat="1" ht="46.5" customHeight="1" x14ac:dyDescent="0.25">
      <c r="A206" s="91"/>
      <c r="B206" s="52"/>
      <c r="C206" s="251"/>
      <c r="D206" s="52"/>
      <c r="E206" s="255"/>
      <c r="F206" s="238"/>
    </row>
    <row r="207" spans="1:6" s="24" customFormat="1" ht="46.5" customHeight="1" x14ac:dyDescent="0.25">
      <c r="A207" s="91"/>
      <c r="B207" s="52"/>
      <c r="C207" s="251"/>
      <c r="D207" s="52"/>
      <c r="E207" s="255"/>
      <c r="F207" s="238"/>
    </row>
    <row r="208" spans="1:6" s="24" customFormat="1" ht="46.5" customHeight="1" x14ac:dyDescent="0.25">
      <c r="A208" s="91"/>
      <c r="B208" s="52"/>
      <c r="C208" s="251"/>
      <c r="D208" s="52"/>
      <c r="E208" s="255"/>
      <c r="F208" s="238"/>
    </row>
    <row r="209" spans="1:6" s="24" customFormat="1" ht="46.5" customHeight="1" x14ac:dyDescent="0.25">
      <c r="A209" s="91"/>
      <c r="B209" s="52"/>
      <c r="C209" s="251"/>
      <c r="D209" s="52"/>
      <c r="E209" s="255"/>
      <c r="F209" s="238"/>
    </row>
    <row r="210" spans="1:6" s="24" customFormat="1" ht="46.5" customHeight="1" x14ac:dyDescent="0.25">
      <c r="A210" s="91"/>
      <c r="B210" s="52"/>
      <c r="C210" s="251"/>
      <c r="D210" s="52"/>
      <c r="E210" s="255"/>
      <c r="F210" s="238"/>
    </row>
    <row r="211" spans="1:6" s="24" customFormat="1" ht="46.5" customHeight="1" x14ac:dyDescent="0.25">
      <c r="A211" s="91"/>
      <c r="B211" s="52"/>
      <c r="C211" s="251"/>
      <c r="D211" s="52"/>
      <c r="E211" s="255"/>
      <c r="F211" s="238"/>
    </row>
    <row r="212" spans="1:6" s="24" customFormat="1" ht="46.5" customHeight="1" x14ac:dyDescent="0.25">
      <c r="A212" s="91"/>
      <c r="B212" s="52"/>
      <c r="C212" s="251"/>
      <c r="D212" s="52"/>
      <c r="E212" s="255"/>
      <c r="F212" s="238"/>
    </row>
    <row r="213" spans="1:6" s="24" customFormat="1" ht="46.5" customHeight="1" x14ac:dyDescent="0.25">
      <c r="A213" s="91"/>
      <c r="B213" s="52"/>
      <c r="C213" s="251"/>
      <c r="D213" s="52"/>
      <c r="E213" s="255"/>
      <c r="F213" s="238"/>
    </row>
    <row r="214" spans="1:6" s="24" customFormat="1" ht="46.5" customHeight="1" x14ac:dyDescent="0.25">
      <c r="A214" s="91"/>
      <c r="B214" s="52"/>
      <c r="C214" s="251"/>
      <c r="D214" s="52"/>
      <c r="E214" s="255"/>
      <c r="F214" s="238"/>
    </row>
    <row r="215" spans="1:6" s="24" customFormat="1" ht="46.5" customHeight="1" x14ac:dyDescent="0.25">
      <c r="A215" s="91"/>
      <c r="B215" s="52"/>
      <c r="C215" s="251"/>
      <c r="D215" s="52"/>
      <c r="E215" s="255"/>
      <c r="F215" s="238"/>
    </row>
    <row r="216" spans="1:6" s="24" customFormat="1" ht="46.5" customHeight="1" x14ac:dyDescent="0.25">
      <c r="A216" s="91"/>
      <c r="B216" s="52"/>
      <c r="C216" s="251"/>
      <c r="D216" s="52"/>
      <c r="E216" s="255"/>
      <c r="F216" s="238"/>
    </row>
    <row r="217" spans="1:6" s="24" customFormat="1" ht="46.5" customHeight="1" x14ac:dyDescent="0.25">
      <c r="A217" s="91"/>
      <c r="B217" s="52"/>
      <c r="C217" s="251"/>
      <c r="D217" s="52"/>
      <c r="E217" s="255"/>
      <c r="F217" s="238"/>
    </row>
    <row r="218" spans="1:6" s="24" customFormat="1" ht="46.5" customHeight="1" x14ac:dyDescent="0.25">
      <c r="A218" s="91"/>
      <c r="B218" s="52"/>
      <c r="C218" s="251"/>
      <c r="D218" s="52"/>
      <c r="E218" s="255"/>
      <c r="F218" s="238"/>
    </row>
    <row r="219" spans="1:6" s="24" customFormat="1" ht="46.5" customHeight="1" x14ac:dyDescent="0.25">
      <c r="A219" s="91"/>
      <c r="B219" s="52"/>
      <c r="C219" s="251"/>
      <c r="D219" s="52"/>
      <c r="E219" s="255"/>
      <c r="F219" s="238"/>
    </row>
    <row r="220" spans="1:6" s="24" customFormat="1" ht="46.5" customHeight="1" x14ac:dyDescent="0.25">
      <c r="A220" s="91"/>
      <c r="B220" s="52"/>
      <c r="C220" s="251"/>
      <c r="D220" s="52"/>
      <c r="E220" s="255"/>
      <c r="F220" s="238"/>
    </row>
    <row r="221" spans="1:6" s="24" customFormat="1" ht="46.5" customHeight="1" x14ac:dyDescent="0.25">
      <c r="A221" s="91"/>
      <c r="B221" s="52"/>
      <c r="C221" s="251"/>
      <c r="D221" s="52"/>
      <c r="E221" s="255"/>
      <c r="F221" s="238"/>
    </row>
    <row r="222" spans="1:6" s="24" customFormat="1" ht="46.5" customHeight="1" x14ac:dyDescent="0.25">
      <c r="A222" s="91"/>
      <c r="B222" s="52"/>
      <c r="C222" s="251"/>
      <c r="D222" s="52"/>
      <c r="E222" s="255"/>
      <c r="F222" s="238"/>
    </row>
    <row r="223" spans="1:6" s="24" customFormat="1" ht="46.5" customHeight="1" x14ac:dyDescent="0.25">
      <c r="A223" s="91"/>
      <c r="B223" s="52"/>
      <c r="C223" s="251"/>
      <c r="D223" s="52"/>
      <c r="E223" s="255"/>
      <c r="F223" s="238"/>
    </row>
    <row r="224" spans="1:6" s="24" customFormat="1" ht="46.5" customHeight="1" x14ac:dyDescent="0.25">
      <c r="A224" s="91"/>
      <c r="B224" s="52"/>
      <c r="C224" s="251"/>
      <c r="D224" s="52"/>
      <c r="E224" s="255"/>
      <c r="F224" s="238"/>
    </row>
    <row r="225" spans="1:6" s="24" customFormat="1" ht="46.5" customHeight="1" x14ac:dyDescent="0.25">
      <c r="A225" s="91"/>
      <c r="B225" s="52"/>
      <c r="C225" s="251"/>
      <c r="D225" s="52"/>
      <c r="E225" s="255"/>
      <c r="F225" s="238"/>
    </row>
    <row r="226" spans="1:6" s="24" customFormat="1" ht="46.5" customHeight="1" x14ac:dyDescent="0.25">
      <c r="A226" s="91"/>
      <c r="B226" s="52"/>
      <c r="C226" s="251"/>
      <c r="D226" s="52"/>
      <c r="E226" s="255"/>
      <c r="F226" s="238"/>
    </row>
    <row r="227" spans="1:6" s="24" customFormat="1" ht="46.5" customHeight="1" x14ac:dyDescent="0.25">
      <c r="A227" s="91"/>
      <c r="B227" s="52"/>
      <c r="C227" s="251"/>
      <c r="D227" s="52"/>
      <c r="E227" s="255"/>
      <c r="F227" s="238"/>
    </row>
    <row r="228" spans="1:6" s="24" customFormat="1" ht="46.5" customHeight="1" x14ac:dyDescent="0.25">
      <c r="A228" s="91"/>
      <c r="B228" s="52"/>
      <c r="C228" s="251"/>
      <c r="D228" s="52"/>
      <c r="E228" s="255"/>
      <c r="F228" s="238"/>
    </row>
    <row r="229" spans="1:6" s="24" customFormat="1" ht="46.5" customHeight="1" thickBot="1" x14ac:dyDescent="0.3">
      <c r="A229" s="92"/>
      <c r="B229" s="55"/>
      <c r="C229" s="252"/>
      <c r="D229" s="55"/>
      <c r="E229" s="245"/>
      <c r="F229" s="238"/>
    </row>
    <row r="230" spans="1:6" s="24" customFormat="1" ht="18" customHeight="1" thickBot="1" x14ac:dyDescent="0.3">
      <c r="A230" s="468" t="s">
        <v>1025</v>
      </c>
      <c r="B230" s="469"/>
      <c r="C230" s="469"/>
      <c r="D230" s="469"/>
      <c r="E230" s="470"/>
      <c r="F230" s="253"/>
    </row>
    <row r="231" spans="1:6" ht="12" hidden="1" customHeight="1" x14ac:dyDescent="0.25">
      <c r="A231" s="398" t="str">
        <f>Hidden!$B$73</f>
        <v xml:space="preserve">This cell is intentionally left blank. </v>
      </c>
      <c r="B231" s="398"/>
      <c r="C231" s="398"/>
      <c r="D231" s="398"/>
      <c r="E231" s="398"/>
      <c r="F231" s="160" t="str">
        <f>Hidden!$A$73</f>
        <v>This cell is intentionally left blank. End of worksheet.</v>
      </c>
    </row>
  </sheetData>
  <sheetProtection algorithmName="SHA-512" hashValue="D/pEH28loBHRRQX2cmMWKBcj4MNLWc/K+n4SG/eYYeIre/0E7JqqKH0+gQc8C1r6sEsk5ivGbhVBzj4VVRhPkQ==" saltValue="CXP1q/82eBr43SKmgfnpVw==" spinCount="100000" sheet="1" objects="1" scenarios="1" formatColumns="0" formatRows="0" autoFilter="0"/>
  <mergeCells count="26">
    <mergeCell ref="A231:E231"/>
    <mergeCell ref="A2:E2"/>
    <mergeCell ref="A3:E3"/>
    <mergeCell ref="A5:E5"/>
    <mergeCell ref="A4:E4"/>
    <mergeCell ref="A22:E22"/>
    <mergeCell ref="A21:E21"/>
    <mergeCell ref="A17:E17"/>
    <mergeCell ref="A20:E20"/>
    <mergeCell ref="A19:E19"/>
    <mergeCell ref="A18:E18"/>
    <mergeCell ref="A16:E16"/>
    <mergeCell ref="A23:E23"/>
    <mergeCell ref="A230:E230"/>
    <mergeCell ref="A1:E1"/>
    <mergeCell ref="F5:F6"/>
    <mergeCell ref="A15:E15"/>
    <mergeCell ref="A14:E14"/>
    <mergeCell ref="A13:E13"/>
    <mergeCell ref="A12:E12"/>
    <mergeCell ref="A7:E7"/>
    <mergeCell ref="A6:E6"/>
    <mergeCell ref="A11:E11"/>
    <mergeCell ref="A10:E10"/>
    <mergeCell ref="A9:E9"/>
    <mergeCell ref="A8:E8"/>
  </mergeCells>
  <phoneticPr fontId="12" type="noConversion"/>
  <dataValidations count="8">
    <dataValidation type="list" allowBlank="1" showErrorMessage="1" promptTitle="Rule Chapter" prompt="This cell is yellow indicating that a response is required. Select the appropriate Rule Chapter from the drop-down list for the facilities included in this application." sqref="A30:A229" xr:uid="{6BE032A0-ED00-4A89-AE62-5694954A9AE8}">
      <formula1>Chapters</formula1>
    </dataValidation>
    <dataValidation type="textLength" operator="lessThanOrEqual" allowBlank="1" showErrorMessage="1" errorTitle="Text Limit" error="Text limit is 200 characters." promptTitle="Explanation" prompt="This cell is yellow indicating that a response is required. If Other is selected, enter the applicable regulation. Also, enter an explanation for how the FIN(s) is either subject to this rule citation or is exempt from this rule citation." sqref="E30:E229" xr:uid="{43500549-EE4C-4426-A497-1B6E40B5236C}">
      <formula1>200</formula1>
    </dataValidation>
    <dataValidation type="list" allowBlank="1" showErrorMessage="1" promptTitle="Subsection" prompt="This cell is yellow indicating that a response is required. Select the appropriate Rule Chapter Subsection corresponding to the Rule Chapter in column A from the drop-down list for each facility included in the application." sqref="B30:B229" xr:uid="{98D10A61-501F-4B51-BE3B-47F12368C525}">
      <formula1>INDIRECT(SUBSTITUTE(A30," ",""))</formula1>
    </dataValidation>
    <dataValidation allowBlank="1" sqref="A230:E230" xr:uid="{DE9CB65D-29A4-4F1E-8056-914F37BF29CF}"/>
    <dataValidation operator="lessThanOrEqual"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F24:F230" xr:uid="{FC279341-1C8E-48CF-BDDF-5428D940A5AF}"/>
    <dataValidation type="textLength" operator="lessThanOrEqual" showInputMessage="1" showErrorMessage="1" sqref="E26:E27" xr:uid="{5231D221-E5C8-43F0-B1B7-938751ED018B}">
      <formula1>200</formula1>
    </dataValidation>
    <dataValidation type="textLength" operator="lessThanOrEqual" allowBlank="1" showErrorMessage="1" errorTitle="Text Limit" error="Text limit is 30 characters." promptTitle="Citation" prompt="This cell is yellow indicating that a response is required. Enter the appropriate Rule Citation corresponding to the Rule Chapter and Subsection in columns A and B for each facility included in this application." sqref="C26:C27" xr:uid="{3203E0BA-488C-407E-9310-FDB9DA1AF3BF}">
      <formula1>30</formula1>
    </dataValidation>
    <dataValidation type="list" allowBlank="1" showErrorMessage="1" promptTitle="FIN and EPN" prompt="This cell is yellow indicating that a response is required. Select the appropriate FIN &amp; EPN from the drop-down list. If the rule citation applied to all facilities included in this application, select ALL from the drop-down list." sqref="D30:D229" xr:uid="{30E57582-FC95-48AE-AC22-E25D8ECD2FB6}">
      <formula1>HiddenCW</formula1>
    </dataValidation>
  </dataValidations>
  <hyperlinks>
    <hyperlink ref="A9" r:id="rId1" xr:uid="{1C19F864-D51E-4D99-8FC8-BA777C5B8EEA}"/>
    <hyperlink ref="A23:E23" location="Cover!A1" tooltip="Cover Sheet Link. Click once to follow. Click and hold to select this cell." display="Click here to return to the Cover Sheet." xr:uid="{5ACDAE4B-619C-420B-872F-2AB539DE82C0}"/>
    <hyperlink ref="A9:E9" r:id="rId2" tooltip="TCEQ NSR Regulation Guidance Link. Click once to follow. Click and hold to select this cell." display="https://www.tceq.texas.gov/permitting/air/guidance/newsourcereview" xr:uid="{8ED0BA03-8C0B-4DAC-B43C-E8989F3E1161}"/>
    <hyperlink ref="A230:E230" location="'VOC Speciation'!A1" tooltip="VOC Speciation Worksheet Link. Click once to follow. Click and hold to select this cell." display="Click here to go to the VOC Speciation Worksheet." xr:uid="{C823BB05-BC03-4CE3-8C21-211D4EB76D65}"/>
  </hyperlinks>
  <pageMargins left="0.25" right="0.25" top="0.75" bottom="0.75" header="0.3" footer="0.3"/>
  <pageSetup scale="10" orientation="portrait" r:id="rId3"/>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B4023-AA31-499D-B3D2-ABEB8F9FD87A}">
  <sheetPr codeName="Sheet11">
    <pageSetUpPr fitToPage="1"/>
  </sheetPr>
  <dimension ref="A1:I70"/>
  <sheetViews>
    <sheetView zoomScaleNormal="100" workbookViewId="0">
      <selection sqref="A1:G1"/>
    </sheetView>
  </sheetViews>
  <sheetFormatPr defaultColWidth="0" defaultRowHeight="0" customHeight="1" zeroHeight="1" x14ac:dyDescent="0.25"/>
  <cols>
    <col min="1" max="1" width="30.7109375" style="24" customWidth="1"/>
    <col min="2" max="2" width="20.7109375" style="24" customWidth="1"/>
    <col min="3" max="3" width="29.140625" style="24" customWidth="1"/>
    <col min="4" max="6" width="60.7109375" style="24" customWidth="1"/>
    <col min="7" max="7" width="28.7109375" style="24" customWidth="1"/>
    <col min="8" max="8" width="55.28515625" style="24" customWidth="1"/>
    <col min="9" max="9" width="0" style="24" hidden="1" customWidth="1"/>
    <col min="10" max="16384" width="5.7109375" style="24" hidden="1"/>
  </cols>
  <sheetData>
    <row r="1" spans="1:8" ht="12" customHeight="1" thickBot="1" x14ac:dyDescent="0.3">
      <c r="A1" s="274" t="s">
        <v>797</v>
      </c>
      <c r="B1" s="473"/>
      <c r="C1" s="473"/>
      <c r="D1" s="473"/>
      <c r="E1" s="473"/>
      <c r="F1" s="473"/>
      <c r="G1" s="474"/>
      <c r="H1" s="133" t="str">
        <f>Hidden!$B$73</f>
        <v xml:space="preserve">This cell is intentionally left blank. </v>
      </c>
    </row>
    <row r="2" spans="1:8" ht="18" customHeight="1" thickBot="1" x14ac:dyDescent="0.3">
      <c r="A2" s="294" t="str">
        <f>Hidden!A71</f>
        <v>ERC Generation General Workbook</v>
      </c>
      <c r="B2" s="432"/>
      <c r="C2" s="432"/>
      <c r="D2" s="432"/>
      <c r="E2" s="432"/>
      <c r="F2" s="432"/>
      <c r="G2" s="432"/>
      <c r="H2" s="111" t="str">
        <f>Hidden!$B$73</f>
        <v xml:space="preserve">This cell is intentionally left blank. </v>
      </c>
    </row>
    <row r="3" spans="1:8" ht="18" customHeight="1" thickBot="1" x14ac:dyDescent="0.3">
      <c r="A3" s="379" t="str">
        <f>Hidden!A72</f>
        <v>TCEQ - 20948 Version 2.0 - Rev. X/26</v>
      </c>
      <c r="B3" s="380"/>
      <c r="C3" s="380"/>
      <c r="D3" s="380"/>
      <c r="E3" s="380"/>
      <c r="F3" s="380"/>
      <c r="G3" s="380"/>
      <c r="H3" s="134" t="str">
        <f>Hidden!$B$73</f>
        <v xml:space="preserve">This cell is intentionally left blank. </v>
      </c>
    </row>
    <row r="4" spans="1:8" ht="18" customHeight="1" thickBot="1" x14ac:dyDescent="0.3">
      <c r="A4" s="478" t="s">
        <v>31</v>
      </c>
      <c r="B4" s="479"/>
      <c r="C4" s="479"/>
      <c r="D4" s="479"/>
      <c r="E4" s="479"/>
      <c r="F4" s="479"/>
      <c r="G4" s="479"/>
      <c r="H4" s="41" t="s">
        <v>426</v>
      </c>
    </row>
    <row r="5" spans="1:8" ht="33" customHeight="1" x14ac:dyDescent="0.25">
      <c r="A5" s="382" t="s">
        <v>988</v>
      </c>
      <c r="B5" s="383"/>
      <c r="C5" s="383"/>
      <c r="D5" s="383"/>
      <c r="E5" s="389" t="str">
        <f>Hidden!$B$73</f>
        <v xml:space="preserve">This cell is intentionally left blank. </v>
      </c>
      <c r="F5" s="389"/>
      <c r="G5" s="389"/>
      <c r="H5" s="1" t="str">
        <f>Hidden!$A$75</f>
        <v>All comments added in this column by the applicant should be deleted prior to application submittal.</v>
      </c>
    </row>
    <row r="6" spans="1:8" ht="18" customHeight="1" x14ac:dyDescent="0.25">
      <c r="A6" s="375" t="s">
        <v>485</v>
      </c>
      <c r="B6" s="376"/>
      <c r="C6" s="376"/>
      <c r="D6" s="376"/>
      <c r="E6" s="372" t="str">
        <f>Hidden!$B$73</f>
        <v xml:space="preserve">This cell is intentionally left blank. </v>
      </c>
      <c r="F6" s="372"/>
      <c r="G6" s="372"/>
      <c r="H6" s="77" t="str">
        <f>Hidden!$B$73</f>
        <v xml:space="preserve">This cell is intentionally left blank. </v>
      </c>
    </row>
    <row r="7" spans="1:8" ht="18" customHeight="1" x14ac:dyDescent="0.25">
      <c r="A7" s="326" t="s">
        <v>991</v>
      </c>
      <c r="B7" s="378"/>
      <c r="C7" s="378"/>
      <c r="D7" s="378"/>
      <c r="E7" s="372"/>
      <c r="F7" s="372"/>
      <c r="G7" s="372"/>
      <c r="H7" s="77" t="str">
        <f>Hidden!$B$73</f>
        <v xml:space="preserve">This cell is intentionally left blank. </v>
      </c>
    </row>
    <row r="8" spans="1:8" ht="18" customHeight="1" x14ac:dyDescent="0.25">
      <c r="A8" s="326" t="s">
        <v>497</v>
      </c>
      <c r="B8" s="378"/>
      <c r="C8" s="378"/>
      <c r="D8" s="378"/>
      <c r="E8" s="372" t="str">
        <f>Hidden!$B$73</f>
        <v xml:space="preserve">This cell is intentionally left blank. </v>
      </c>
      <c r="F8" s="372"/>
      <c r="G8" s="372"/>
      <c r="H8" s="77" t="str">
        <f>Hidden!$B$73</f>
        <v xml:space="preserve">This cell is intentionally left blank. </v>
      </c>
    </row>
    <row r="9" spans="1:8" ht="33" customHeight="1" x14ac:dyDescent="0.25">
      <c r="A9" s="326" t="s">
        <v>989</v>
      </c>
      <c r="B9" s="378"/>
      <c r="C9" s="378"/>
      <c r="D9" s="378"/>
      <c r="E9" s="372"/>
      <c r="F9" s="372"/>
      <c r="G9" s="372"/>
      <c r="H9" s="77" t="str">
        <f>Hidden!$B$73</f>
        <v xml:space="preserve">This cell is intentionally left blank. </v>
      </c>
    </row>
    <row r="10" spans="1:8" ht="18" customHeight="1" x14ac:dyDescent="0.25">
      <c r="A10" s="317" t="s">
        <v>1041</v>
      </c>
      <c r="B10" s="477"/>
      <c r="C10" s="477"/>
      <c r="D10" s="477"/>
      <c r="E10" s="372" t="str">
        <f>Hidden!$B$73</f>
        <v xml:space="preserve">This cell is intentionally left blank. </v>
      </c>
      <c r="F10" s="372"/>
      <c r="G10" s="372"/>
      <c r="H10" s="77" t="str">
        <f>Hidden!$B$73</f>
        <v xml:space="preserve">This cell is intentionally left blank. </v>
      </c>
    </row>
    <row r="11" spans="1:8" ht="33" customHeight="1" x14ac:dyDescent="0.25">
      <c r="A11" s="326" t="s">
        <v>960</v>
      </c>
      <c r="B11" s="378"/>
      <c r="C11" s="378"/>
      <c r="D11" s="378"/>
      <c r="E11" s="372" t="str">
        <f>Hidden!$B$73</f>
        <v xml:space="preserve">This cell is intentionally left blank. </v>
      </c>
      <c r="F11" s="372"/>
      <c r="G11" s="372"/>
      <c r="H11" s="77" t="str">
        <f>Hidden!$B$73</f>
        <v xml:space="preserve">This cell is intentionally left blank. </v>
      </c>
    </row>
    <row r="12" spans="1:8" ht="46.5" customHeight="1" x14ac:dyDescent="0.25">
      <c r="A12" s="317" t="s">
        <v>1042</v>
      </c>
      <c r="B12" s="477"/>
      <c r="C12" s="477"/>
      <c r="D12" s="477"/>
      <c r="E12" s="372" t="str">
        <f>Hidden!$B$73</f>
        <v xml:space="preserve">This cell is intentionally left blank. </v>
      </c>
      <c r="F12" s="372"/>
      <c r="G12" s="372"/>
      <c r="H12" s="77" t="str">
        <f>Hidden!$B$73</f>
        <v xml:space="preserve">This cell is intentionally left blank. </v>
      </c>
    </row>
    <row r="13" spans="1:8" ht="18" customHeight="1" x14ac:dyDescent="0.25">
      <c r="A13" s="326" t="s">
        <v>496</v>
      </c>
      <c r="B13" s="378"/>
      <c r="C13" s="378"/>
      <c r="D13" s="378"/>
      <c r="E13" s="372" t="str">
        <f>Hidden!$B$73</f>
        <v xml:space="preserve">This cell is intentionally left blank. </v>
      </c>
      <c r="F13" s="372"/>
      <c r="G13" s="372"/>
      <c r="H13" s="77" t="str">
        <f>Hidden!$B$73</f>
        <v xml:space="preserve">This cell is intentionally left blank. </v>
      </c>
    </row>
    <row r="14" spans="1:8" ht="18" customHeight="1" x14ac:dyDescent="0.25">
      <c r="A14" s="326" t="s">
        <v>990</v>
      </c>
      <c r="B14" s="378"/>
      <c r="C14" s="378"/>
      <c r="D14" s="378"/>
      <c r="E14" s="372" t="str">
        <f>Hidden!$B$73</f>
        <v xml:space="preserve">This cell is intentionally left blank. </v>
      </c>
      <c r="F14" s="372"/>
      <c r="G14" s="372"/>
      <c r="H14" s="86" t="str">
        <f>Hidden!$B$73</f>
        <v xml:space="preserve">This cell is intentionally left blank. </v>
      </c>
    </row>
    <row r="15" spans="1:8" ht="33" customHeight="1" x14ac:dyDescent="0.25">
      <c r="A15" s="326" t="s">
        <v>1062</v>
      </c>
      <c r="B15" s="378"/>
      <c r="C15" s="378"/>
      <c r="D15" s="378"/>
      <c r="E15" s="372"/>
      <c r="F15" s="372"/>
      <c r="G15" s="372"/>
      <c r="H15" s="86"/>
    </row>
    <row r="16" spans="1:8" ht="18" customHeight="1" thickBot="1" x14ac:dyDescent="0.3">
      <c r="A16" s="466" t="s">
        <v>515</v>
      </c>
      <c r="B16" s="467"/>
      <c r="C16" s="467"/>
      <c r="D16" s="467"/>
      <c r="E16" s="471" t="str">
        <f>Hidden!$B$73</f>
        <v xml:space="preserve">This cell is intentionally left blank. </v>
      </c>
      <c r="F16" s="471"/>
      <c r="G16" s="471"/>
      <c r="H16" s="78" t="str">
        <f>Hidden!$B$73</f>
        <v xml:space="preserve">This cell is intentionally left blank. </v>
      </c>
    </row>
    <row r="17" spans="1:8" ht="18" customHeight="1" thickBot="1" x14ac:dyDescent="0.3">
      <c r="A17" s="186" t="s">
        <v>782</v>
      </c>
      <c r="B17" s="187"/>
      <c r="C17" s="187"/>
      <c r="D17" s="187"/>
      <c r="E17" s="187"/>
      <c r="F17" s="187"/>
      <c r="G17" s="187"/>
      <c r="H17" s="237"/>
    </row>
    <row r="18" spans="1:8" ht="33" customHeight="1" thickBot="1" x14ac:dyDescent="0.3">
      <c r="A18" s="119" t="s">
        <v>411</v>
      </c>
      <c r="B18" s="116" t="s">
        <v>51</v>
      </c>
      <c r="C18" s="42" t="s">
        <v>963</v>
      </c>
      <c r="D18" s="26" t="s">
        <v>934</v>
      </c>
      <c r="E18" s="25" t="s">
        <v>992</v>
      </c>
      <c r="F18" s="43" t="s">
        <v>32</v>
      </c>
      <c r="G18" s="25" t="s">
        <v>365</v>
      </c>
      <c r="H18" s="237"/>
    </row>
    <row r="19" spans="1:8" ht="46.5" customHeight="1" x14ac:dyDescent="0.25">
      <c r="A19" s="31" t="str">
        <f>IF(Hidden2!G4="","",Hidden2!G4)</f>
        <v/>
      </c>
      <c r="B19" s="31" t="str">
        <f>IF(A19="","",VLOOKUP(A19,Hidden!$U$2:$V$51,2,FALSE))</f>
        <v/>
      </c>
      <c r="C19" s="222"/>
      <c r="D19" s="166"/>
      <c r="E19" s="167"/>
      <c r="F19" s="3" t="str">
        <f>IF(A19="","",IF(C19="Site Specific Analysis",Hidden!$AN$2,IF(C19="MSDS",Hidden!$AN$3,IF(C19="Manufacturer's Data",Hidden!$AN$4,IF(C19="AP-42",Hidden!$AN$5,IF(C19="Representative Site Analysis",Hidden!$AN$6,IF(C19="Other",Hidden!$AN$7,IF(C19="Stack Test",Hidden!$AN$10,""))))))))</f>
        <v/>
      </c>
      <c r="G19" s="157"/>
      <c r="H19" s="237"/>
    </row>
    <row r="20" spans="1:8" ht="46.5" customHeight="1" x14ac:dyDescent="0.25">
      <c r="A20" s="31" t="str">
        <f>IF(Hidden2!G5="","",Hidden2!G5)</f>
        <v/>
      </c>
      <c r="B20" s="31" t="str">
        <f>IF(A20="","",VLOOKUP(A20,Hidden!$U$2:$V$51,2,FALSE))</f>
        <v/>
      </c>
      <c r="C20" s="223"/>
      <c r="D20" s="168"/>
      <c r="E20" s="169"/>
      <c r="F20" s="3" t="str">
        <f>IF(A20="","",IF(C20="Site Specific Analysis",Hidden!$AN$2,IF(C20="MSDS",Hidden!$AN$3,IF(C20="Manufacturer's Data",Hidden!$AN$4,IF(C20="AP-42",Hidden!$AN$5,IF(C20="Representative Site Analysis",Hidden!$AN$6,IF(C20="Other",Hidden!$AN$7,IF(C20="Stack Test",Hidden!$AN$10,""))))))))</f>
        <v/>
      </c>
      <c r="G20" s="52"/>
      <c r="H20" s="238"/>
    </row>
    <row r="21" spans="1:8" ht="46.5" customHeight="1" x14ac:dyDescent="0.25">
      <c r="A21" s="31" t="str">
        <f>IF(Hidden2!G6="","",Hidden2!G6)</f>
        <v/>
      </c>
      <c r="B21" s="31" t="str">
        <f>IF(A21="","",VLOOKUP(A21,Hidden!$U$2:$V$51,2,FALSE))</f>
        <v/>
      </c>
      <c r="C21" s="222"/>
      <c r="D21" s="168"/>
      <c r="E21" s="169"/>
      <c r="F21" s="3" t="str">
        <f>IF(A21="","",IF(C21="Site Specific Analysis",Hidden!$AN$2,IF(C21="MSDS",Hidden!$AN$3,IF(C21="Manufacturer's Data",Hidden!$AN$4,IF(C21="AP-42",Hidden!$AN$5,IF(C21="Representative Site Analysis",Hidden!$AN$6,IF(C21="Other",Hidden!$AN$7,IF(C21="Stack Test",Hidden!$AN$10,""))))))))</f>
        <v/>
      </c>
      <c r="G21" s="52"/>
      <c r="H21" s="238"/>
    </row>
    <row r="22" spans="1:8" ht="46.5" customHeight="1" x14ac:dyDescent="0.25">
      <c r="A22" s="31" t="str">
        <f>IF(Hidden2!G7="","",Hidden2!G7)</f>
        <v/>
      </c>
      <c r="B22" s="31" t="str">
        <f>IF(A22="","",VLOOKUP(A22,Hidden!$U$2:$V$51,2,FALSE))</f>
        <v/>
      </c>
      <c r="C22" s="222"/>
      <c r="D22" s="168"/>
      <c r="E22" s="169"/>
      <c r="F22" s="3" t="str">
        <f>IF(A22="","",IF(C22="Site Specific Analysis",Hidden!$AN$2,IF(C22="MSDS",Hidden!$AN$3,IF(C22="Manufacturer's Data",Hidden!$AN$4,IF(C22="AP-42",Hidden!$AN$5,IF(C22="Representative Site Analysis",Hidden!$AN$6,IF(C22="Other",Hidden!$AN$7,IF(C22="Stack Test",Hidden!$AN$10,""))))))))</f>
        <v/>
      </c>
      <c r="G22" s="52"/>
      <c r="H22" s="238"/>
    </row>
    <row r="23" spans="1:8" ht="46.5" customHeight="1" x14ac:dyDescent="0.25">
      <c r="A23" s="31" t="str">
        <f>IF(Hidden2!G8="","",Hidden2!G8)</f>
        <v/>
      </c>
      <c r="B23" s="31" t="str">
        <f>IF(A23="","",VLOOKUP(A23,Hidden!$U$2:$V$51,2,FALSE))</f>
        <v/>
      </c>
      <c r="C23" s="222"/>
      <c r="D23" s="168"/>
      <c r="E23" s="169"/>
      <c r="F23" s="3" t="str">
        <f>IF(A23="","",IF(C23="Site Specific Analysis",Hidden!$AN$2,IF(C23="MSDS",Hidden!$AN$3,IF(C23="Manufacturer's Data",Hidden!$AN$4,IF(C23="AP-42",Hidden!$AN$5,IF(C23="Representative Site Analysis",Hidden!$AN$6,IF(C23="Other",Hidden!$AN$7,IF(C23="Stack Test",Hidden!$AN$10,""))))))))</f>
        <v/>
      </c>
      <c r="G23" s="52"/>
      <c r="H23" s="238"/>
    </row>
    <row r="24" spans="1:8" ht="46.5" customHeight="1" x14ac:dyDescent="0.25">
      <c r="A24" s="31" t="str">
        <f>IF(Hidden2!G9="","",Hidden2!G9)</f>
        <v/>
      </c>
      <c r="B24" s="31" t="str">
        <f>IF(A24="","",VLOOKUP(A24,Hidden!$U$2:$V$51,2,FALSE))</f>
        <v/>
      </c>
      <c r="C24" s="222"/>
      <c r="D24" s="168"/>
      <c r="E24" s="169"/>
      <c r="F24" s="3" t="str">
        <f>IF(A24="","",IF(C24="Site Specific Analysis",Hidden!$AN$2,IF(C24="MSDS",Hidden!$AN$3,IF(C24="Manufacturer's Data",Hidden!$AN$4,IF(C24="AP-42",Hidden!$AN$5,IF(C24="Representative Site Analysis",Hidden!$AN$6,IF(C24="Other",Hidden!$AN$7,IF(C24="Stack Test",Hidden!$AN$10,""))))))))</f>
        <v/>
      </c>
      <c r="G24" s="52"/>
      <c r="H24" s="238"/>
    </row>
    <row r="25" spans="1:8" ht="46.5" customHeight="1" x14ac:dyDescent="0.25">
      <c r="A25" s="31" t="str">
        <f>IF(Hidden2!G10="","",Hidden2!G10)</f>
        <v/>
      </c>
      <c r="B25" s="31" t="str">
        <f>IF(A25="","",VLOOKUP(A25,Hidden!$U$2:$V$51,2,FALSE))</f>
        <v/>
      </c>
      <c r="C25" s="222"/>
      <c r="D25" s="168"/>
      <c r="E25" s="169"/>
      <c r="F25" s="3" t="str">
        <f>IF(A25="","",IF(C25="Site Specific Analysis",Hidden!$AN$2,IF(C25="MSDS",Hidden!$AN$3,IF(C25="Manufacturer's Data",Hidden!$AN$4,IF(C25="AP-42",Hidden!$AN$5,IF(C25="Representative Site Analysis",Hidden!$AN$6,IF(C25="Other",Hidden!$AN$7,IF(C25="Stack Test",Hidden!$AN$10,""))))))))</f>
        <v/>
      </c>
      <c r="G25" s="52"/>
      <c r="H25" s="238"/>
    </row>
    <row r="26" spans="1:8" ht="46.5" customHeight="1" x14ac:dyDescent="0.25">
      <c r="A26" s="31" t="str">
        <f>IF(Hidden2!G11="","",Hidden2!G11)</f>
        <v/>
      </c>
      <c r="B26" s="31" t="str">
        <f>IF(A26="","",VLOOKUP(A26,Hidden!$U$2:$V$51,2,FALSE))</f>
        <v/>
      </c>
      <c r="C26" s="222"/>
      <c r="D26" s="168"/>
      <c r="E26" s="169"/>
      <c r="F26" s="3" t="str">
        <f>IF(A26="","",IF(C26="Site Specific Analysis",Hidden!$AN$2,IF(C26="MSDS",Hidden!$AN$3,IF(C26="Manufacturer's Data",Hidden!$AN$4,IF(C26="AP-42",Hidden!$AN$5,IF(C26="Representative Site Analysis",Hidden!$AN$6,IF(C26="Other",Hidden!$AN$7,IF(C26="Stack Test",Hidden!$AN$10,""))))))))</f>
        <v/>
      </c>
      <c r="G26" s="52"/>
      <c r="H26" s="238"/>
    </row>
    <row r="27" spans="1:8" ht="46.5" customHeight="1" x14ac:dyDescent="0.25">
      <c r="A27" s="31" t="str">
        <f>IF(Hidden2!G12="","",Hidden2!G12)</f>
        <v/>
      </c>
      <c r="B27" s="31" t="str">
        <f>IF(A27="","",VLOOKUP(A27,Hidden!$U$2:$V$51,2,FALSE))</f>
        <v/>
      </c>
      <c r="C27" s="222"/>
      <c r="D27" s="168"/>
      <c r="E27" s="169"/>
      <c r="F27" s="3" t="str">
        <f>IF(A27="","",IF(C27="Site Specific Analysis",Hidden!$AN$2,IF(C27="MSDS",Hidden!$AN$3,IF(C27="Manufacturer's Data",Hidden!$AN$4,IF(C27="AP-42",Hidden!$AN$5,IF(C27="Representative Site Analysis",Hidden!$AN$6,IF(C27="Other",Hidden!$AN$7,IF(C27="Stack Test",Hidden!$AN$10,""))))))))</f>
        <v/>
      </c>
      <c r="G27" s="52"/>
      <c r="H27" s="238"/>
    </row>
    <row r="28" spans="1:8" ht="46.5" customHeight="1" x14ac:dyDescent="0.25">
      <c r="A28" s="31" t="str">
        <f>IF(Hidden2!G13="","",Hidden2!G13)</f>
        <v/>
      </c>
      <c r="B28" s="31" t="str">
        <f>IF(A28="","",VLOOKUP(A28,Hidden!$U$2:$V$51,2,FALSE))</f>
        <v/>
      </c>
      <c r="C28" s="222"/>
      <c r="D28" s="168"/>
      <c r="E28" s="169"/>
      <c r="F28" s="3" t="str">
        <f>IF(A28="","",IF(C28="Site Specific Analysis",Hidden!$AN$2,IF(C28="MSDS",Hidden!$AN$3,IF(C28="Manufacturer's Data",Hidden!$AN$4,IF(C28="AP-42",Hidden!$AN$5,IF(C28="Representative Site Analysis",Hidden!$AN$6,IF(C28="Other",Hidden!$AN$7,IF(C28="Stack Test",Hidden!$AN$10,""))))))))</f>
        <v/>
      </c>
      <c r="G28" s="52"/>
      <c r="H28" s="238"/>
    </row>
    <row r="29" spans="1:8" ht="46.5" customHeight="1" x14ac:dyDescent="0.25">
      <c r="A29" s="31" t="str">
        <f>IF(Hidden2!G14="","",Hidden2!G14)</f>
        <v/>
      </c>
      <c r="B29" s="31" t="str">
        <f>IF(A29="","",VLOOKUP(A29,Hidden!$U$2:$V$51,2,FALSE))</f>
        <v/>
      </c>
      <c r="C29" s="222"/>
      <c r="D29" s="168"/>
      <c r="E29" s="169"/>
      <c r="F29" s="3" t="str">
        <f>IF(A29="","",IF(C29="Site Specific Analysis",Hidden!$AN$2,IF(C29="MSDS",Hidden!$AN$3,IF(C29="Manufacturer's Data",Hidden!$AN$4,IF(C29="AP-42",Hidden!$AN$5,IF(C29="Representative Site Analysis",Hidden!$AN$6,IF(C29="Other",Hidden!$AN$7,IF(C29="Stack Test",Hidden!$AN$10,""))))))))</f>
        <v/>
      </c>
      <c r="G29" s="52"/>
      <c r="H29" s="238"/>
    </row>
    <row r="30" spans="1:8" ht="46.5" customHeight="1" x14ac:dyDescent="0.25">
      <c r="A30" s="31" t="str">
        <f>IF(Hidden2!G15="","",Hidden2!G15)</f>
        <v/>
      </c>
      <c r="B30" s="31" t="str">
        <f>IF(A30="","",VLOOKUP(A30,Hidden!$U$2:$V$51,2,FALSE))</f>
        <v/>
      </c>
      <c r="C30" s="222"/>
      <c r="D30" s="168"/>
      <c r="E30" s="169"/>
      <c r="F30" s="3" t="str">
        <f>IF(A30="","",IF(C30="Site Specific Analysis",Hidden!$AN$2,IF(C30="MSDS",Hidden!$AN$3,IF(C30="Manufacturer's Data",Hidden!$AN$4,IF(C30="AP-42",Hidden!$AN$5,IF(C30="Representative Site Analysis",Hidden!$AN$6,IF(C30="Other",Hidden!$AN$7,IF(C30="Stack Test",Hidden!$AN$10,""))))))))</f>
        <v/>
      </c>
      <c r="G30" s="52"/>
      <c r="H30" s="238"/>
    </row>
    <row r="31" spans="1:8" ht="46.5" customHeight="1" x14ac:dyDescent="0.25">
      <c r="A31" s="31" t="str">
        <f>IF(Hidden2!G16="","",Hidden2!G16)</f>
        <v/>
      </c>
      <c r="B31" s="31" t="str">
        <f>IF(A31="","",VLOOKUP(A31,Hidden!$U$2:$V$51,2,FALSE))</f>
        <v/>
      </c>
      <c r="C31" s="222"/>
      <c r="D31" s="168"/>
      <c r="E31" s="169"/>
      <c r="F31" s="3" t="str">
        <f>IF(A31="","",IF(C31="Site Specific Analysis",Hidden!$AN$2,IF(C31="MSDS",Hidden!$AN$3,IF(C31="Manufacturer's Data",Hidden!$AN$4,IF(C31="AP-42",Hidden!$AN$5,IF(C31="Representative Site Analysis",Hidden!$AN$6,IF(C31="Other",Hidden!$AN$7,IF(C31="Stack Test",Hidden!$AN$10,""))))))))</f>
        <v/>
      </c>
      <c r="G31" s="52"/>
      <c r="H31" s="238"/>
    </row>
    <row r="32" spans="1:8" ht="46.5" customHeight="1" x14ac:dyDescent="0.25">
      <c r="A32" s="31" t="str">
        <f>IF(Hidden2!G17="","",Hidden2!G17)</f>
        <v/>
      </c>
      <c r="B32" s="31" t="str">
        <f>IF(A32="","",VLOOKUP(A32,Hidden!$U$2:$V$51,2,FALSE))</f>
        <v/>
      </c>
      <c r="C32" s="222"/>
      <c r="D32" s="168"/>
      <c r="E32" s="169"/>
      <c r="F32" s="3" t="str">
        <f>IF(A32="","",IF(C32="Site Specific Analysis",Hidden!$AN$2,IF(C32="MSDS",Hidden!$AN$3,IF(C32="Manufacturer's Data",Hidden!$AN$4,IF(C32="AP-42",Hidden!$AN$5,IF(C32="Representative Site Analysis",Hidden!$AN$6,IF(C32="Other",Hidden!$AN$7,IF(C32="Stack Test",Hidden!$AN$10,""))))))))</f>
        <v/>
      </c>
      <c r="G32" s="52"/>
      <c r="H32" s="238"/>
    </row>
    <row r="33" spans="1:8" ht="46.5" customHeight="1" x14ac:dyDescent="0.25">
      <c r="A33" s="31" t="str">
        <f>IF(Hidden2!G18="","",Hidden2!G18)</f>
        <v/>
      </c>
      <c r="B33" s="31" t="str">
        <f>IF(A33="","",VLOOKUP(A33,Hidden!$U$2:$V$51,2,FALSE))</f>
        <v/>
      </c>
      <c r="C33" s="222"/>
      <c r="D33" s="168"/>
      <c r="E33" s="169"/>
      <c r="F33" s="3" t="str">
        <f>IF(A33="","",IF(C33="Site Specific Analysis",Hidden!$AN$2,IF(C33="MSDS",Hidden!$AN$3,IF(C33="Manufacturer's Data",Hidden!$AN$4,IF(C33="AP-42",Hidden!$AN$5,IF(C33="Representative Site Analysis",Hidden!$AN$6,IF(C33="Other",Hidden!$AN$7,IF(C33="Stack Test",Hidden!$AN$10,""))))))))</f>
        <v/>
      </c>
      <c r="G33" s="52"/>
      <c r="H33" s="238"/>
    </row>
    <row r="34" spans="1:8" ht="46.5" customHeight="1" x14ac:dyDescent="0.25">
      <c r="A34" s="31" t="str">
        <f>IF(Hidden2!G19="","",Hidden2!G19)</f>
        <v/>
      </c>
      <c r="B34" s="31" t="str">
        <f>IF(A34="","",VLOOKUP(A34,Hidden!$U$2:$V$51,2,FALSE))</f>
        <v/>
      </c>
      <c r="C34" s="222"/>
      <c r="D34" s="168"/>
      <c r="E34" s="169"/>
      <c r="F34" s="3" t="str">
        <f>IF(A34="","",IF(C34="Site Specific Analysis",Hidden!$AN$2,IF(C34="MSDS",Hidden!$AN$3,IF(C34="Manufacturer's Data",Hidden!$AN$4,IF(C34="AP-42",Hidden!$AN$5,IF(C34="Representative Site Analysis",Hidden!$AN$6,IF(C34="Other",Hidden!$AN$7,IF(C34="Stack Test",Hidden!$AN$10,""))))))))</f>
        <v/>
      </c>
      <c r="G34" s="52"/>
      <c r="H34" s="238"/>
    </row>
    <row r="35" spans="1:8" ht="46.5" customHeight="1" x14ac:dyDescent="0.25">
      <c r="A35" s="31" t="str">
        <f>IF(Hidden2!G20="","",Hidden2!G20)</f>
        <v/>
      </c>
      <c r="B35" s="31" t="str">
        <f>IF(A35="","",VLOOKUP(A35,Hidden!$U$2:$V$51,2,FALSE))</f>
        <v/>
      </c>
      <c r="C35" s="222"/>
      <c r="D35" s="168"/>
      <c r="E35" s="169"/>
      <c r="F35" s="3" t="str">
        <f>IF(A35="","",IF(C35="Site Specific Analysis",Hidden!$AN$2,IF(C35="MSDS",Hidden!$AN$3,IF(C35="Manufacturer's Data",Hidden!$AN$4,IF(C35="AP-42",Hidden!$AN$5,IF(C35="Representative Site Analysis",Hidden!$AN$6,IF(C35="Other",Hidden!$AN$7,IF(C35="Stack Test",Hidden!$AN$10,""))))))))</f>
        <v/>
      </c>
      <c r="G35" s="52"/>
      <c r="H35" s="238"/>
    </row>
    <row r="36" spans="1:8" ht="46.5" customHeight="1" x14ac:dyDescent="0.25">
      <c r="A36" s="31" t="str">
        <f>IF(Hidden2!G21="","",Hidden2!G21)</f>
        <v/>
      </c>
      <c r="B36" s="31" t="str">
        <f>IF(A36="","",VLOOKUP(A36,Hidden!$U$2:$V$51,2,FALSE))</f>
        <v/>
      </c>
      <c r="C36" s="222"/>
      <c r="D36" s="168"/>
      <c r="E36" s="169"/>
      <c r="F36" s="3" t="str">
        <f>IF(A36="","",IF(C36="Site Specific Analysis",Hidden!$AN$2,IF(C36="MSDS",Hidden!$AN$3,IF(C36="Manufacturer's Data",Hidden!$AN$4,IF(C36="AP-42",Hidden!$AN$5,IF(C36="Representative Site Analysis",Hidden!$AN$6,IF(C36="Other",Hidden!$AN$7,IF(C36="Stack Test",Hidden!$AN$10,""))))))))</f>
        <v/>
      </c>
      <c r="G36" s="52"/>
      <c r="H36" s="238"/>
    </row>
    <row r="37" spans="1:8" ht="46.5" customHeight="1" x14ac:dyDescent="0.25">
      <c r="A37" s="31" t="str">
        <f>IF(Hidden2!G22="","",Hidden2!G22)</f>
        <v/>
      </c>
      <c r="B37" s="31" t="str">
        <f>IF(A37="","",VLOOKUP(A37,Hidden!$U$2:$V$51,2,FALSE))</f>
        <v/>
      </c>
      <c r="C37" s="222"/>
      <c r="D37" s="168"/>
      <c r="E37" s="169"/>
      <c r="F37" s="3" t="str">
        <f>IF(A37="","",IF(C37="Site Specific Analysis",Hidden!$AN$2,IF(C37="MSDS",Hidden!$AN$3,IF(C37="Manufacturer's Data",Hidden!$AN$4,IF(C37="AP-42",Hidden!$AN$5,IF(C37="Representative Site Analysis",Hidden!$AN$6,IF(C37="Other",Hidden!$AN$7,IF(C37="Stack Test",Hidden!$AN$10,""))))))))</f>
        <v/>
      </c>
      <c r="G37" s="52"/>
      <c r="H37" s="238"/>
    </row>
    <row r="38" spans="1:8" ht="46.5" customHeight="1" x14ac:dyDescent="0.25">
      <c r="A38" s="31" t="str">
        <f>IF(Hidden2!G23="","",Hidden2!G23)</f>
        <v/>
      </c>
      <c r="B38" s="31" t="str">
        <f>IF(A38="","",VLOOKUP(A38,Hidden!$U$2:$V$51,2,FALSE))</f>
        <v/>
      </c>
      <c r="C38" s="222"/>
      <c r="D38" s="168"/>
      <c r="E38" s="169"/>
      <c r="F38" s="3" t="str">
        <f>IF(A38="","",IF(C38="Site Specific Analysis",Hidden!$AN$2,IF(C38="MSDS",Hidden!$AN$3,IF(C38="Manufacturer's Data",Hidden!$AN$4,IF(C38="AP-42",Hidden!$AN$5,IF(C38="Representative Site Analysis",Hidden!$AN$6,IF(C38="Other",Hidden!$AN$7,IF(C38="Stack Test",Hidden!$AN$10,""))))))))</f>
        <v/>
      </c>
      <c r="G38" s="52"/>
      <c r="H38" s="238"/>
    </row>
    <row r="39" spans="1:8" ht="46.5" customHeight="1" x14ac:dyDescent="0.25">
      <c r="A39" s="31" t="str">
        <f>IF(Hidden2!G24="","",Hidden2!G24)</f>
        <v/>
      </c>
      <c r="B39" s="31" t="str">
        <f>IF(A39="","",VLOOKUP(A39,Hidden!$U$2:$V$51,2,FALSE))</f>
        <v/>
      </c>
      <c r="C39" s="222"/>
      <c r="D39" s="168"/>
      <c r="E39" s="169"/>
      <c r="F39" s="3" t="str">
        <f>IF(A39="","",IF(C39="Site Specific Analysis",Hidden!$AN$2,IF(C39="MSDS",Hidden!$AN$3,IF(C39="Manufacturer's Data",Hidden!$AN$4,IF(C39="AP-42",Hidden!$AN$5,IF(C39="Representative Site Analysis",Hidden!$AN$6,IF(C39="Other",Hidden!$AN$7,IF(C39="Stack Test",Hidden!$AN$10,""))))))))</f>
        <v/>
      </c>
      <c r="G39" s="52"/>
      <c r="H39" s="238"/>
    </row>
    <row r="40" spans="1:8" ht="46.5" customHeight="1" x14ac:dyDescent="0.25">
      <c r="A40" s="31" t="str">
        <f>IF(Hidden2!G25="","",Hidden2!G25)</f>
        <v/>
      </c>
      <c r="B40" s="31" t="str">
        <f>IF(A40="","",VLOOKUP(A40,Hidden!$U$2:$V$51,2,FALSE))</f>
        <v/>
      </c>
      <c r="C40" s="222"/>
      <c r="D40" s="168"/>
      <c r="E40" s="169"/>
      <c r="F40" s="3" t="str">
        <f>IF(A40="","",IF(C40="Site Specific Analysis",Hidden!$AN$2,IF(C40="MSDS",Hidden!$AN$3,IF(C40="Manufacturer's Data",Hidden!$AN$4,IF(C40="AP-42",Hidden!$AN$5,IF(C40="Representative Site Analysis",Hidden!$AN$6,IF(C40="Other",Hidden!$AN$7,IF(C40="Stack Test",Hidden!$AN$10,""))))))))</f>
        <v/>
      </c>
      <c r="G40" s="52"/>
      <c r="H40" s="238"/>
    </row>
    <row r="41" spans="1:8" ht="46.5" customHeight="1" x14ac:dyDescent="0.25">
      <c r="A41" s="31" t="str">
        <f>IF(Hidden2!G26="","",Hidden2!G26)</f>
        <v/>
      </c>
      <c r="B41" s="31" t="str">
        <f>IF(A41="","",VLOOKUP(A41,Hidden!$U$2:$V$51,2,FALSE))</f>
        <v/>
      </c>
      <c r="C41" s="222"/>
      <c r="D41" s="168"/>
      <c r="E41" s="169"/>
      <c r="F41" s="3" t="str">
        <f>IF(A41="","",IF(C41="Site Specific Analysis",Hidden!$AN$2,IF(C41="MSDS",Hidden!$AN$3,IF(C41="Manufacturer's Data",Hidden!$AN$4,IF(C41="AP-42",Hidden!$AN$5,IF(C41="Representative Site Analysis",Hidden!$AN$6,IF(C41="Other",Hidden!$AN$7,IF(C41="Stack Test",Hidden!$AN$10,""))))))))</f>
        <v/>
      </c>
      <c r="G41" s="52"/>
      <c r="H41" s="238"/>
    </row>
    <row r="42" spans="1:8" ht="46.5" customHeight="1" x14ac:dyDescent="0.25">
      <c r="A42" s="31" t="str">
        <f>IF(Hidden2!G27="","",Hidden2!G27)</f>
        <v/>
      </c>
      <c r="B42" s="31" t="str">
        <f>IF(A42="","",VLOOKUP(A42,Hidden!$U$2:$V$51,2,FALSE))</f>
        <v/>
      </c>
      <c r="C42" s="222"/>
      <c r="D42" s="168"/>
      <c r="E42" s="169"/>
      <c r="F42" s="3" t="str">
        <f>IF(A42="","",IF(C42="Site Specific Analysis",Hidden!$AN$2,IF(C42="MSDS",Hidden!$AN$3,IF(C42="Manufacturer's Data",Hidden!$AN$4,IF(C42="AP-42",Hidden!$AN$5,IF(C42="Representative Site Analysis",Hidden!$AN$6,IF(C42="Other",Hidden!$AN$7,IF(C42="Stack Test",Hidden!$AN$10,""))))))))</f>
        <v/>
      </c>
      <c r="G42" s="52"/>
      <c r="H42" s="238"/>
    </row>
    <row r="43" spans="1:8" ht="46.5" customHeight="1" x14ac:dyDescent="0.25">
      <c r="A43" s="31" t="str">
        <f>IF(Hidden2!G28="","",Hidden2!G28)</f>
        <v/>
      </c>
      <c r="B43" s="31" t="str">
        <f>IF(A43="","",VLOOKUP(A43,Hidden!$U$2:$V$51,2,FALSE))</f>
        <v/>
      </c>
      <c r="C43" s="222"/>
      <c r="D43" s="168"/>
      <c r="E43" s="169"/>
      <c r="F43" s="3" t="str">
        <f>IF(A43="","",IF(C43="Site Specific Analysis",Hidden!$AN$2,IF(C43="MSDS",Hidden!$AN$3,IF(C43="Manufacturer's Data",Hidden!$AN$4,IF(C43="AP-42",Hidden!$AN$5,IF(C43="Representative Site Analysis",Hidden!$AN$6,IF(C43="Other",Hidden!$AN$7,IF(C43="Stack Test",Hidden!$AN$10,""))))))))</f>
        <v/>
      </c>
      <c r="G43" s="52"/>
      <c r="H43" s="238"/>
    </row>
    <row r="44" spans="1:8" ht="46.5" customHeight="1" x14ac:dyDescent="0.25">
      <c r="A44" s="31" t="str">
        <f>IF(Hidden2!G29="","",Hidden2!G29)</f>
        <v/>
      </c>
      <c r="B44" s="31" t="str">
        <f>IF(A44="","",VLOOKUP(A44,Hidden!$U$2:$V$51,2,FALSE))</f>
        <v/>
      </c>
      <c r="C44" s="222"/>
      <c r="D44" s="168"/>
      <c r="E44" s="169"/>
      <c r="F44" s="3" t="str">
        <f>IF(A44="","",IF(C44="Site Specific Analysis",Hidden!$AN$2,IF(C44="MSDS",Hidden!$AN$3,IF(C44="Manufacturer's Data",Hidden!$AN$4,IF(C44="AP-42",Hidden!$AN$5,IF(C44="Representative Site Analysis",Hidden!$AN$6,IF(C44="Other",Hidden!$AN$7,IF(C44="Stack Test",Hidden!$AN$10,""))))))))</f>
        <v/>
      </c>
      <c r="G44" s="52"/>
      <c r="H44" s="238"/>
    </row>
    <row r="45" spans="1:8" ht="46.5" customHeight="1" x14ac:dyDescent="0.25">
      <c r="A45" s="31" t="str">
        <f>IF(Hidden2!G30="","",Hidden2!G30)</f>
        <v/>
      </c>
      <c r="B45" s="31" t="str">
        <f>IF(A45="","",VLOOKUP(A45,Hidden!$U$2:$V$51,2,FALSE))</f>
        <v/>
      </c>
      <c r="C45" s="222"/>
      <c r="D45" s="168"/>
      <c r="E45" s="169"/>
      <c r="F45" s="3" t="str">
        <f>IF(A45="","",IF(C45="Site Specific Analysis",Hidden!$AN$2,IF(C45="MSDS",Hidden!$AN$3,IF(C45="Manufacturer's Data",Hidden!$AN$4,IF(C45="AP-42",Hidden!$AN$5,IF(C45="Representative Site Analysis",Hidden!$AN$6,IF(C45="Other",Hidden!$AN$7,IF(C45="Stack Test",Hidden!$AN$10,""))))))))</f>
        <v/>
      </c>
      <c r="G45" s="52"/>
      <c r="H45" s="238"/>
    </row>
    <row r="46" spans="1:8" ht="46.5" customHeight="1" x14ac:dyDescent="0.25">
      <c r="A46" s="31" t="str">
        <f>IF(Hidden2!G31="","",Hidden2!G31)</f>
        <v/>
      </c>
      <c r="B46" s="31" t="str">
        <f>IF(A46="","",VLOOKUP(A46,Hidden!$U$2:$V$51,2,FALSE))</f>
        <v/>
      </c>
      <c r="C46" s="222"/>
      <c r="D46" s="168"/>
      <c r="E46" s="169"/>
      <c r="F46" s="3" t="str">
        <f>IF(A46="","",IF(C46="Site Specific Analysis",Hidden!$AN$2,IF(C46="MSDS",Hidden!$AN$3,IF(C46="Manufacturer's Data",Hidden!$AN$4,IF(C46="AP-42",Hidden!$AN$5,IF(C46="Representative Site Analysis",Hidden!$AN$6,IF(C46="Other",Hidden!$AN$7,IF(C46="Stack Test",Hidden!$AN$10,""))))))))</f>
        <v/>
      </c>
      <c r="G46" s="52"/>
      <c r="H46" s="238"/>
    </row>
    <row r="47" spans="1:8" ht="46.5" customHeight="1" x14ac:dyDescent="0.25">
      <c r="A47" s="31" t="str">
        <f>IF(Hidden2!G32="","",Hidden2!G32)</f>
        <v/>
      </c>
      <c r="B47" s="31" t="str">
        <f>IF(A47="","",VLOOKUP(A47,Hidden!$U$2:$V$51,2,FALSE))</f>
        <v/>
      </c>
      <c r="C47" s="222"/>
      <c r="D47" s="168"/>
      <c r="E47" s="169"/>
      <c r="F47" s="3" t="str">
        <f>IF(A47="","",IF(C47="Site Specific Analysis",Hidden!$AN$2,IF(C47="MSDS",Hidden!$AN$3,IF(C47="Manufacturer's Data",Hidden!$AN$4,IF(C47="AP-42",Hidden!$AN$5,IF(C47="Representative Site Analysis",Hidden!$AN$6,IF(C47="Other",Hidden!$AN$7,IF(C47="Stack Test",Hidden!$AN$10,""))))))))</f>
        <v/>
      </c>
      <c r="G47" s="52"/>
      <c r="H47" s="238"/>
    </row>
    <row r="48" spans="1:8" ht="46.5" customHeight="1" x14ac:dyDescent="0.25">
      <c r="A48" s="31" t="str">
        <f>IF(Hidden2!G33="","",Hidden2!G33)</f>
        <v/>
      </c>
      <c r="B48" s="31" t="str">
        <f>IF(A48="","",VLOOKUP(A48,Hidden!$U$2:$V$51,2,FALSE))</f>
        <v/>
      </c>
      <c r="C48" s="222"/>
      <c r="D48" s="168"/>
      <c r="E48" s="169"/>
      <c r="F48" s="3" t="str">
        <f>IF(A48="","",IF(C48="Site Specific Analysis",Hidden!$AN$2,IF(C48="MSDS",Hidden!$AN$3,IF(C48="Manufacturer's Data",Hidden!$AN$4,IF(C48="AP-42",Hidden!$AN$5,IF(C48="Representative Site Analysis",Hidden!$AN$6,IF(C48="Other",Hidden!$AN$7,IF(C48="Stack Test",Hidden!$AN$10,""))))))))</f>
        <v/>
      </c>
      <c r="G48" s="52"/>
      <c r="H48" s="238"/>
    </row>
    <row r="49" spans="1:8" ht="46.5" customHeight="1" x14ac:dyDescent="0.25">
      <c r="A49" s="31" t="str">
        <f>IF(Hidden2!G34="","",Hidden2!G34)</f>
        <v/>
      </c>
      <c r="B49" s="31" t="str">
        <f>IF(A49="","",VLOOKUP(A49,Hidden!$U$2:$V$51,2,FALSE))</f>
        <v/>
      </c>
      <c r="C49" s="222"/>
      <c r="D49" s="168"/>
      <c r="E49" s="169"/>
      <c r="F49" s="3" t="str">
        <f>IF(A49="","",IF(C49="Site Specific Analysis",Hidden!$AN$2,IF(C49="MSDS",Hidden!$AN$3,IF(C49="Manufacturer's Data",Hidden!$AN$4,IF(C49="AP-42",Hidden!$AN$5,IF(C49="Representative Site Analysis",Hidden!$AN$6,IF(C49="Other",Hidden!$AN$7,IF(C49="Stack Test",Hidden!$AN$10,""))))))))</f>
        <v/>
      </c>
      <c r="G49" s="52"/>
      <c r="H49" s="238"/>
    </row>
    <row r="50" spans="1:8" ht="46.5" customHeight="1" x14ac:dyDescent="0.25">
      <c r="A50" s="31" t="str">
        <f>IF(Hidden2!G35="","",Hidden2!G35)</f>
        <v/>
      </c>
      <c r="B50" s="31" t="str">
        <f>IF(A50="","",VLOOKUP(A50,Hidden!$U$2:$V$51,2,FALSE))</f>
        <v/>
      </c>
      <c r="C50" s="222"/>
      <c r="D50" s="168"/>
      <c r="E50" s="169"/>
      <c r="F50" s="3" t="str">
        <f>IF(A50="","",IF(C50="Site Specific Analysis",Hidden!$AN$2,IF(C50="MSDS",Hidden!$AN$3,IF(C50="Manufacturer's Data",Hidden!$AN$4,IF(C50="AP-42",Hidden!$AN$5,IF(C50="Representative Site Analysis",Hidden!$AN$6,IF(C50="Other",Hidden!$AN$7,IF(C50="Stack Test",Hidden!$AN$10,""))))))))</f>
        <v/>
      </c>
      <c r="G50" s="52"/>
      <c r="H50" s="238"/>
    </row>
    <row r="51" spans="1:8" ht="46.5" customHeight="1" x14ac:dyDescent="0.25">
      <c r="A51" s="31" t="str">
        <f>IF(Hidden2!G36="","",Hidden2!G36)</f>
        <v/>
      </c>
      <c r="B51" s="31" t="str">
        <f>IF(A51="","",VLOOKUP(A51,Hidden!$U$2:$V$51,2,FALSE))</f>
        <v/>
      </c>
      <c r="C51" s="222"/>
      <c r="D51" s="168"/>
      <c r="E51" s="169"/>
      <c r="F51" s="3" t="str">
        <f>IF(A51="","",IF(C51="Site Specific Analysis",Hidden!$AN$2,IF(C51="MSDS",Hidden!$AN$3,IF(C51="Manufacturer's Data",Hidden!$AN$4,IF(C51="AP-42",Hidden!$AN$5,IF(C51="Representative Site Analysis",Hidden!$AN$6,IF(C51="Other",Hidden!$AN$7,IF(C51="Stack Test",Hidden!$AN$10,""))))))))</f>
        <v/>
      </c>
      <c r="G51" s="52"/>
      <c r="H51" s="238"/>
    </row>
    <row r="52" spans="1:8" ht="46.5" customHeight="1" x14ac:dyDescent="0.25">
      <c r="A52" s="31" t="str">
        <f>IF(Hidden2!G37="","",Hidden2!G37)</f>
        <v/>
      </c>
      <c r="B52" s="31" t="str">
        <f>IF(A52="","",VLOOKUP(A52,Hidden!$U$2:$V$51,2,FALSE))</f>
        <v/>
      </c>
      <c r="C52" s="222"/>
      <c r="D52" s="168"/>
      <c r="E52" s="169"/>
      <c r="F52" s="3" t="str">
        <f>IF(A52="","",IF(C52="Site Specific Analysis",Hidden!$AN$2,IF(C52="MSDS",Hidden!$AN$3,IF(C52="Manufacturer's Data",Hidden!$AN$4,IF(C52="AP-42",Hidden!$AN$5,IF(C52="Representative Site Analysis",Hidden!$AN$6,IF(C52="Other",Hidden!$AN$7,IF(C52="Stack Test",Hidden!$AN$10,""))))))))</f>
        <v/>
      </c>
      <c r="G52" s="52"/>
      <c r="H52" s="238"/>
    </row>
    <row r="53" spans="1:8" ht="46.5" customHeight="1" x14ac:dyDescent="0.25">
      <c r="A53" s="31" t="str">
        <f>IF(Hidden2!G38="","",Hidden2!G38)</f>
        <v/>
      </c>
      <c r="B53" s="31" t="str">
        <f>IF(A53="","",VLOOKUP(A53,Hidden!$U$2:$V$51,2,FALSE))</f>
        <v/>
      </c>
      <c r="C53" s="222"/>
      <c r="D53" s="168"/>
      <c r="E53" s="169"/>
      <c r="F53" s="3" t="str">
        <f>IF(A53="","",IF(C53="Site Specific Analysis",Hidden!$AN$2,IF(C53="MSDS",Hidden!$AN$3,IF(C53="Manufacturer's Data",Hidden!$AN$4,IF(C53="AP-42",Hidden!$AN$5,IF(C53="Representative Site Analysis",Hidden!$AN$6,IF(C53="Other",Hidden!$AN$7,IF(C53="Stack Test",Hidden!$AN$10,""))))))))</f>
        <v/>
      </c>
      <c r="G53" s="52"/>
      <c r="H53" s="238"/>
    </row>
    <row r="54" spans="1:8" ht="46.5" customHeight="1" x14ac:dyDescent="0.25">
      <c r="A54" s="31" t="str">
        <f>IF(Hidden2!G39="","",Hidden2!G39)</f>
        <v/>
      </c>
      <c r="B54" s="31" t="str">
        <f>IF(A54="","",VLOOKUP(A54,Hidden!$U$2:$V$51,2,FALSE))</f>
        <v/>
      </c>
      <c r="C54" s="222"/>
      <c r="D54" s="168"/>
      <c r="E54" s="169"/>
      <c r="F54" s="3" t="str">
        <f>IF(A54="","",IF(C54="Site Specific Analysis",Hidden!$AN$2,IF(C54="MSDS",Hidden!$AN$3,IF(C54="Manufacturer's Data",Hidden!$AN$4,IF(C54="AP-42",Hidden!$AN$5,IF(C54="Representative Site Analysis",Hidden!$AN$6,IF(C54="Other",Hidden!$AN$7,IF(C54="Stack Test",Hidden!$AN$10,""))))))))</f>
        <v/>
      </c>
      <c r="G54" s="52"/>
      <c r="H54" s="238"/>
    </row>
    <row r="55" spans="1:8" ht="46.5" customHeight="1" x14ac:dyDescent="0.25">
      <c r="A55" s="31" t="str">
        <f>IF(Hidden2!G40="","",Hidden2!G40)</f>
        <v/>
      </c>
      <c r="B55" s="31" t="str">
        <f>IF(A55="","",VLOOKUP(A55,Hidden!$U$2:$V$51,2,FALSE))</f>
        <v/>
      </c>
      <c r="C55" s="222"/>
      <c r="D55" s="168"/>
      <c r="E55" s="169"/>
      <c r="F55" s="3" t="str">
        <f>IF(A55="","",IF(C55="Site Specific Analysis",Hidden!$AN$2,IF(C55="MSDS",Hidden!$AN$3,IF(C55="Manufacturer's Data",Hidden!$AN$4,IF(C55="AP-42",Hidden!$AN$5,IF(C55="Representative Site Analysis",Hidden!$AN$6,IF(C55="Other",Hidden!$AN$7,IF(C55="Stack Test",Hidden!$AN$10,""))))))))</f>
        <v/>
      </c>
      <c r="G55" s="52"/>
      <c r="H55" s="238"/>
    </row>
    <row r="56" spans="1:8" ht="46.5" customHeight="1" x14ac:dyDescent="0.25">
      <c r="A56" s="31" t="str">
        <f>IF(Hidden2!G41="","",Hidden2!G41)</f>
        <v/>
      </c>
      <c r="B56" s="31" t="str">
        <f>IF(A56="","",VLOOKUP(A56,Hidden!$U$2:$V$51,2,FALSE))</f>
        <v/>
      </c>
      <c r="C56" s="222"/>
      <c r="D56" s="168"/>
      <c r="E56" s="169"/>
      <c r="F56" s="3" t="str">
        <f>IF(A56="","",IF(C56="Site Specific Analysis",Hidden!$AN$2,IF(C56="MSDS",Hidden!$AN$3,IF(C56="Manufacturer's Data",Hidden!$AN$4,IF(C56="AP-42",Hidden!$AN$5,IF(C56="Representative Site Analysis",Hidden!$AN$6,IF(C56="Other",Hidden!$AN$7,IF(C56="Stack Test",Hidden!$AN$10,""))))))))</f>
        <v/>
      </c>
      <c r="G56" s="52"/>
      <c r="H56" s="238"/>
    </row>
    <row r="57" spans="1:8" ht="46.5" customHeight="1" x14ac:dyDescent="0.25">
      <c r="A57" s="31" t="str">
        <f>IF(Hidden2!G42="","",Hidden2!G42)</f>
        <v/>
      </c>
      <c r="B57" s="31" t="str">
        <f>IF(A57="","",VLOOKUP(A57,Hidden!$U$2:$V$51,2,FALSE))</f>
        <v/>
      </c>
      <c r="C57" s="222"/>
      <c r="D57" s="168"/>
      <c r="E57" s="169"/>
      <c r="F57" s="3" t="str">
        <f>IF(A57="","",IF(C57="Site Specific Analysis",Hidden!$AN$2,IF(C57="MSDS",Hidden!$AN$3,IF(C57="Manufacturer's Data",Hidden!$AN$4,IF(C57="AP-42",Hidden!$AN$5,IF(C57="Representative Site Analysis",Hidden!$AN$6,IF(C57="Other",Hidden!$AN$7,IF(C57="Stack Test",Hidden!$AN$10,""))))))))</f>
        <v/>
      </c>
      <c r="G57" s="52"/>
      <c r="H57" s="238"/>
    </row>
    <row r="58" spans="1:8" ht="46.5" customHeight="1" x14ac:dyDescent="0.25">
      <c r="A58" s="31" t="str">
        <f>IF(Hidden2!G43="","",Hidden2!G43)</f>
        <v/>
      </c>
      <c r="B58" s="31" t="str">
        <f>IF(A58="","",VLOOKUP(A58,Hidden!$U$2:$V$51,2,FALSE))</f>
        <v/>
      </c>
      <c r="C58" s="222"/>
      <c r="D58" s="168"/>
      <c r="E58" s="169"/>
      <c r="F58" s="3" t="str">
        <f>IF(A58="","",IF(C58="Site Specific Analysis",Hidden!$AN$2,IF(C58="MSDS",Hidden!$AN$3,IF(C58="Manufacturer's Data",Hidden!$AN$4,IF(C58="AP-42",Hidden!$AN$5,IF(C58="Representative Site Analysis",Hidden!$AN$6,IF(C58="Other",Hidden!$AN$7,IF(C58="Stack Test",Hidden!$AN$10,""))))))))</f>
        <v/>
      </c>
      <c r="G58" s="52"/>
      <c r="H58" s="238"/>
    </row>
    <row r="59" spans="1:8" ht="46.5" customHeight="1" x14ac:dyDescent="0.25">
      <c r="A59" s="31" t="str">
        <f>IF(Hidden2!G44="","",Hidden2!G44)</f>
        <v/>
      </c>
      <c r="B59" s="31" t="str">
        <f>IF(A59="","",VLOOKUP(A59,Hidden!$U$2:$V$51,2,FALSE))</f>
        <v/>
      </c>
      <c r="C59" s="222"/>
      <c r="D59" s="168"/>
      <c r="E59" s="169"/>
      <c r="F59" s="3" t="str">
        <f>IF(A59="","",IF(C59="Site Specific Analysis",Hidden!$AN$2,IF(C59="MSDS",Hidden!$AN$3,IF(C59="Manufacturer's Data",Hidden!$AN$4,IF(C59="AP-42",Hidden!$AN$5,IF(C59="Representative Site Analysis",Hidden!$AN$6,IF(C59="Other",Hidden!$AN$7,IF(C59="Stack Test",Hidden!$AN$10,""))))))))</f>
        <v/>
      </c>
      <c r="G59" s="52"/>
      <c r="H59" s="238"/>
    </row>
    <row r="60" spans="1:8" ht="46.5" customHeight="1" x14ac:dyDescent="0.25">
      <c r="A60" s="31" t="str">
        <f>IF(Hidden2!G45="","",Hidden2!G45)</f>
        <v/>
      </c>
      <c r="B60" s="31" t="str">
        <f>IF(A60="","",VLOOKUP(A60,Hidden!$U$2:$V$51,2,FALSE))</f>
        <v/>
      </c>
      <c r="C60" s="222"/>
      <c r="D60" s="168"/>
      <c r="E60" s="169"/>
      <c r="F60" s="3" t="str">
        <f>IF(A60="","",IF(C60="Site Specific Analysis",Hidden!$AN$2,IF(C60="MSDS",Hidden!$AN$3,IF(C60="Manufacturer's Data",Hidden!$AN$4,IF(C60="AP-42",Hidden!$AN$5,IF(C60="Representative Site Analysis",Hidden!$AN$6,IF(C60="Other",Hidden!$AN$7,IF(C60="Stack Test",Hidden!$AN$10,""))))))))</f>
        <v/>
      </c>
      <c r="G60" s="52"/>
      <c r="H60" s="238"/>
    </row>
    <row r="61" spans="1:8" ht="46.5" customHeight="1" x14ac:dyDescent="0.25">
      <c r="A61" s="31" t="str">
        <f>IF(Hidden2!G46="","",Hidden2!G46)</f>
        <v/>
      </c>
      <c r="B61" s="31" t="str">
        <f>IF(A61="","",VLOOKUP(A61,Hidden!$U$2:$V$51,2,FALSE))</f>
        <v/>
      </c>
      <c r="C61" s="222"/>
      <c r="D61" s="168"/>
      <c r="E61" s="169"/>
      <c r="F61" s="3" t="str">
        <f>IF(A61="","",IF(C61="Site Specific Analysis",Hidden!$AN$2,IF(C61="MSDS",Hidden!$AN$3,IF(C61="Manufacturer's Data",Hidden!$AN$4,IF(C61="AP-42",Hidden!$AN$5,IF(C61="Representative Site Analysis",Hidden!$AN$6,IF(C61="Other",Hidden!$AN$7,IF(C61="Stack Test",Hidden!$AN$10,""))))))))</f>
        <v/>
      </c>
      <c r="G61" s="52"/>
      <c r="H61" s="238"/>
    </row>
    <row r="62" spans="1:8" ht="46.5" customHeight="1" x14ac:dyDescent="0.25">
      <c r="A62" s="31" t="str">
        <f>IF(Hidden2!G47="","",Hidden2!G47)</f>
        <v/>
      </c>
      <c r="B62" s="31" t="str">
        <f>IF(A62="","",VLOOKUP(A62,Hidden!$U$2:$V$51,2,FALSE))</f>
        <v/>
      </c>
      <c r="C62" s="222"/>
      <c r="D62" s="168"/>
      <c r="E62" s="169"/>
      <c r="F62" s="3" t="str">
        <f>IF(A62="","",IF(C62="Site Specific Analysis",Hidden!$AN$2,IF(C62="MSDS",Hidden!$AN$3,IF(C62="Manufacturer's Data",Hidden!$AN$4,IF(C62="AP-42",Hidden!$AN$5,IF(C62="Representative Site Analysis",Hidden!$AN$6,IF(C62="Other",Hidden!$AN$7,IF(C62="Stack Test",Hidden!$AN$10,""))))))))</f>
        <v/>
      </c>
      <c r="G62" s="52"/>
      <c r="H62" s="238"/>
    </row>
    <row r="63" spans="1:8" ht="46.5" customHeight="1" x14ac:dyDescent="0.25">
      <c r="A63" s="31" t="str">
        <f>IF(Hidden2!G48="","",Hidden2!G48)</f>
        <v/>
      </c>
      <c r="B63" s="31" t="str">
        <f>IF(A63="","",VLOOKUP(A63,Hidden!$U$2:$V$51,2,FALSE))</f>
        <v/>
      </c>
      <c r="C63" s="222"/>
      <c r="D63" s="168"/>
      <c r="E63" s="169"/>
      <c r="F63" s="3" t="str">
        <f>IF(A63="","",IF(C63="Site Specific Analysis",Hidden!$AN$2,IF(C63="MSDS",Hidden!$AN$3,IF(C63="Manufacturer's Data",Hidden!$AN$4,IF(C63="AP-42",Hidden!$AN$5,IF(C63="Representative Site Analysis",Hidden!$AN$6,IF(C63="Other",Hidden!$AN$7,IF(C63="Stack Test",Hidden!$AN$10,""))))))))</f>
        <v/>
      </c>
      <c r="G63" s="52"/>
      <c r="H63" s="238"/>
    </row>
    <row r="64" spans="1:8" ht="46.5" customHeight="1" x14ac:dyDescent="0.25">
      <c r="A64" s="31" t="str">
        <f>IF(Hidden2!G49="","",Hidden2!G49)</f>
        <v/>
      </c>
      <c r="B64" s="31" t="str">
        <f>IF(A64="","",VLOOKUP(A64,Hidden!$U$2:$V$51,2,FALSE))</f>
        <v/>
      </c>
      <c r="C64" s="222"/>
      <c r="D64" s="168"/>
      <c r="E64" s="169"/>
      <c r="F64" s="3" t="str">
        <f>IF(A64="","",IF(C64="Site Specific Analysis",Hidden!$AN$2,IF(C64="MSDS",Hidden!$AN$3,IF(C64="Manufacturer's Data",Hidden!$AN$4,IF(C64="AP-42",Hidden!$AN$5,IF(C64="Representative Site Analysis",Hidden!$AN$6,IF(C64="Other",Hidden!$AN$7,IF(C64="Stack Test",Hidden!$AN$10,""))))))))</f>
        <v/>
      </c>
      <c r="G64" s="52"/>
      <c r="H64" s="238"/>
    </row>
    <row r="65" spans="1:8" ht="46.5" customHeight="1" x14ac:dyDescent="0.25">
      <c r="A65" s="31" t="str">
        <f>IF(Hidden2!G50="","",Hidden2!G50)</f>
        <v/>
      </c>
      <c r="B65" s="31" t="str">
        <f>IF(A65="","",VLOOKUP(A65,Hidden!$U$2:$V$51,2,FALSE))</f>
        <v/>
      </c>
      <c r="C65" s="222"/>
      <c r="D65" s="168"/>
      <c r="E65" s="169"/>
      <c r="F65" s="3" t="str">
        <f>IF(A65="","",IF(C65="Site Specific Analysis",Hidden!$AN$2,IF(C65="MSDS",Hidden!$AN$3,IF(C65="Manufacturer's Data",Hidden!$AN$4,IF(C65="AP-42",Hidden!$AN$5,IF(C65="Representative Site Analysis",Hidden!$AN$6,IF(C65="Other",Hidden!$AN$7,IF(C65="Stack Test",Hidden!$AN$10,""))))))))</f>
        <v/>
      </c>
      <c r="G65" s="52"/>
      <c r="H65" s="238"/>
    </row>
    <row r="66" spans="1:8" ht="46.5" customHeight="1" x14ac:dyDescent="0.25">
      <c r="A66" s="31" t="str">
        <f>IF(Hidden2!G51="","",Hidden2!G51)</f>
        <v/>
      </c>
      <c r="B66" s="31" t="str">
        <f>IF(A66="","",VLOOKUP(A66,Hidden!$U$2:$V$51,2,FALSE))</f>
        <v/>
      </c>
      <c r="C66" s="222"/>
      <c r="D66" s="168"/>
      <c r="E66" s="169"/>
      <c r="F66" s="3" t="str">
        <f>IF(A66="","",IF(C66="Site Specific Analysis",Hidden!$AN$2,IF(C66="MSDS",Hidden!$AN$3,IF(C66="Manufacturer's Data",Hidden!$AN$4,IF(C66="AP-42",Hidden!$AN$5,IF(C66="Representative Site Analysis",Hidden!$AN$6,IF(C66="Other",Hidden!$AN$7,IF(C66="Stack Test",Hidden!$AN$10,""))))))))</f>
        <v/>
      </c>
      <c r="G66" s="52"/>
      <c r="H66" s="238"/>
    </row>
    <row r="67" spans="1:8" ht="46.5" customHeight="1" x14ac:dyDescent="0.25">
      <c r="A67" s="31" t="str">
        <f>IF(Hidden2!G52="","",Hidden2!G52)</f>
        <v/>
      </c>
      <c r="B67" s="31" t="str">
        <f>IF(A67="","",VLOOKUP(A67,Hidden!$U$2:$V$51,2,FALSE))</f>
        <v/>
      </c>
      <c r="C67" s="222"/>
      <c r="D67" s="168"/>
      <c r="E67" s="169"/>
      <c r="F67" s="3" t="str">
        <f>IF(A67="","",IF(C67="Site Specific Analysis",Hidden!$AN$2,IF(C67="MSDS",Hidden!$AN$3,IF(C67="Manufacturer's Data",Hidden!$AN$4,IF(C67="AP-42",Hidden!$AN$5,IF(C67="Representative Site Analysis",Hidden!$AN$6,IF(C67="Other",Hidden!$AN$7,IF(C67="Stack Test",Hidden!$AN$10,""))))))))</f>
        <v/>
      </c>
      <c r="G67" s="52"/>
      <c r="H67" s="238"/>
    </row>
    <row r="68" spans="1:8" ht="46.5" customHeight="1" thickBot="1" x14ac:dyDescent="0.3">
      <c r="A68" s="32" t="str">
        <f>IF(Hidden2!G53="","",Hidden2!G53)</f>
        <v/>
      </c>
      <c r="B68" s="32" t="str">
        <f>IF(A68="","",VLOOKUP(A68,Hidden!$U$2:$V$51,2,FALSE))</f>
        <v/>
      </c>
      <c r="C68" s="224"/>
      <c r="D68" s="170"/>
      <c r="E68" s="171"/>
      <c r="F68" s="3" t="str">
        <f>IF(A68="","",IF(C68="Site Specific Analysis",Hidden!$AN$2,IF(C68="MSDS",Hidden!$AN$3,IF(C68="Manufacturer's Data",Hidden!$AN$4,IF(C68="AP-42",Hidden!$AN$5,IF(C68="Representative Site Analysis",Hidden!$AN$6,IF(C68="Other",Hidden!$AN$7,IF(C68="Stack Test",Hidden!$AN$10,""))))))))</f>
        <v/>
      </c>
      <c r="G68" s="55"/>
      <c r="H68" s="238"/>
    </row>
    <row r="69" spans="1:8" ht="18" customHeight="1" thickBot="1" x14ac:dyDescent="0.3">
      <c r="A69" s="475" t="s">
        <v>1026</v>
      </c>
      <c r="B69" s="361"/>
      <c r="C69" s="361"/>
      <c r="D69" s="361"/>
      <c r="E69" s="361"/>
      <c r="F69" s="361"/>
      <c r="G69" s="476"/>
      <c r="H69" s="239"/>
    </row>
    <row r="70" spans="1:8" ht="12" hidden="1" customHeight="1" thickBot="1" x14ac:dyDescent="0.3">
      <c r="A70" s="472" t="str">
        <f>Hidden!$B$73</f>
        <v xml:space="preserve">This cell is intentionally left blank. </v>
      </c>
      <c r="B70" s="472"/>
      <c r="C70" s="472"/>
      <c r="D70" s="472"/>
      <c r="E70" s="472"/>
      <c r="F70" s="472"/>
      <c r="G70" s="472"/>
      <c r="H70" s="160" t="str">
        <f>Hidden!$A$73</f>
        <v>This cell is intentionally left blank. End of worksheet.</v>
      </c>
    </row>
  </sheetData>
  <sheetProtection algorithmName="SHA-512" hashValue="JY2Bt1gVX8ZugMjNGh+53e+9jXbemc90zUOkvNaPzmUkAKWayvmRI/fY4HGNQODklMPmfbEqfVg7UlJsvVhyyg==" saltValue="KwMptRwb0KyXR53RFSNoBw==" spinCount="100000" sheet="1" objects="1" scenarios="1" formatColumns="0" formatRows="0" autoFilter="0"/>
  <mergeCells count="30">
    <mergeCell ref="A15:D15"/>
    <mergeCell ref="E7:G7"/>
    <mergeCell ref="E10:G10"/>
    <mergeCell ref="E8:G8"/>
    <mergeCell ref="E9:G9"/>
    <mergeCell ref="E13:G13"/>
    <mergeCell ref="E14:G14"/>
    <mergeCell ref="E11:G11"/>
    <mergeCell ref="E12:G12"/>
    <mergeCell ref="A2:G2"/>
    <mergeCell ref="A3:G3"/>
    <mergeCell ref="A4:G4"/>
    <mergeCell ref="E5:G5"/>
    <mergeCell ref="E6:G6"/>
    <mergeCell ref="E16:G16"/>
    <mergeCell ref="E15:G15"/>
    <mergeCell ref="A70:G70"/>
    <mergeCell ref="A1:G1"/>
    <mergeCell ref="A5:D5"/>
    <mergeCell ref="A6:D6"/>
    <mergeCell ref="A7:D7"/>
    <mergeCell ref="A69:G69"/>
    <mergeCell ref="A8:D8"/>
    <mergeCell ref="A14:D14"/>
    <mergeCell ref="A16:D16"/>
    <mergeCell ref="A9:D9"/>
    <mergeCell ref="A10:D10"/>
    <mergeCell ref="A11:D11"/>
    <mergeCell ref="A12:D12"/>
    <mergeCell ref="A13:D13"/>
  </mergeCells>
  <conditionalFormatting sqref="D19:D68">
    <cfRule type="expression" dxfId="7" priority="7">
      <formula>C19:C68="Other"</formula>
    </cfRule>
  </conditionalFormatting>
  <conditionalFormatting sqref="E19:E68">
    <cfRule type="expression" dxfId="6" priority="9">
      <formula>C19:C68="Other"</formula>
    </cfRule>
  </conditionalFormatting>
  <conditionalFormatting sqref="G19:G68">
    <cfRule type="cellIs" dxfId="5" priority="1" operator="equal">
      <formula>"No"</formula>
    </cfRule>
  </conditionalFormatting>
  <dataValidations count="6">
    <dataValidation operator="lessThanOrEqual"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H17:H69" xr:uid="{498D112F-318A-4741-BC64-EBB506E3421C}"/>
    <dataValidation allowBlank="1" showErrorMessage="1" promptTitle="FIN and EPN" prompt="This cell is yellow indicating that a response is required for this cell. Select the appropriate FIN from the dropdown list. If the rule citation applied to all FINs included in this application, select ALL from the dropdown list." sqref="B19:B68" xr:uid="{6C844606-3E8F-42F4-BCC1-1431F470EF39}"/>
    <dataValidation type="textLength" operator="lessThanOrEqual" allowBlank="1" showErrorMessage="1" errorTitle="Text Limit" error="Text limit is 200 characters." promptTitle="Justification of VOC Speciation" prompt="This cell will turn yellow and a response will be required if Other is selected as the VOC Speciation Source in column C. If so, enter a justification for using the VOC Speciation Source." sqref="E19:E68" xr:uid="{68FA447F-1274-4268-AFBD-ED4B4DE56924}">
      <formula1>200</formula1>
    </dataValidation>
    <dataValidation type="list" allowBlank="1" showErrorMessage="1" promptTitle="VOC Speciation" prompt="This cell is yellow indicating that a response is required. Select the appropriate VOC Speciation Source from the drop-down list. If Other is selected, responses are required in columns D and E.." sqref="C19:C68" xr:uid="{E24AFAE5-45AB-4DAB-88B2-2FA5A4FF3CF2}">
      <formula1>INDIRECT(SUBSTITUTE(B19," ",""))</formula1>
    </dataValidation>
    <dataValidation type="textLength" operator="lessThanOrEqual" allowBlank="1" showErrorMessage="1" errorTitle="Test Limit" error="Text limit is 200 characters." promptTitle="Description of VOC Speciation" prompt="This cell will turn yellow and a response will be required if Other is selected as the VOC Speciation Source in column C. If so, enter a description of the VOC Speciation Source being used." sqref="D20:D68 D19" xr:uid="{EF2FA76F-49A3-45DD-B016-B653789CF43B}">
      <formula1>200</formula1>
    </dataValidation>
    <dataValidation allowBlank="1" sqref="A69:G69" xr:uid="{ED2807D0-A110-4056-A7E8-113219059C01}"/>
  </dataValidations>
  <hyperlinks>
    <hyperlink ref="A69:G69" location="'Representative Site Analysis'!A1" tooltip="Representative Site Analysis Worksheet Link. Click once to follow. Click and hold to select this cell." display="Click here to go to the Representative Site Analysis Worksheet." xr:uid="{811498BA-AC06-4815-B0E6-1F15E557DE9F}"/>
  </hyperlinks>
  <pageMargins left="0.25" right="0.25" top="0.75" bottom="0.75" header="0.3" footer="0.3"/>
  <pageSetup scale="25" orientation="portrait" r:id="rId1"/>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extLst>
    <ext xmlns:x14="http://schemas.microsoft.com/office/spreadsheetml/2009/9/main" uri="{78C0D931-6437-407d-A8EE-F0AAD7539E65}">
      <x14:conditionalFormattings>
        <x14:conditionalFormatting xmlns:xm="http://schemas.microsoft.com/office/excel/2006/main">
          <x14:cfRule type="expression" priority="2" id="{0896E447-DFE1-4E37-A52B-AE32445AC986}">
            <xm:f>AND('Facility Information'!$E$34&lt;&gt;"Yes",'Facility Information'!$E$35&lt;&gt;"Yes",'Facility Information'!$E$36&lt;&gt;"Yes",'Facility Information'!$E$37&lt;&gt;"Yes",'Facility Information'!$E$38&lt;&gt;"Yes",'Facility Information'!$E$39&lt;&gt;"Yes",'Facility Information'!$E$40&lt;&gt;"Yes",'Facility Information'!$E$41&lt;&gt;"Yes",'Facility Information'!$E$42&lt;&gt;"Yes",'Facility Information'!$E$43&lt;&gt;"Yes",'Facility Information'!$E$44&lt;&gt;"Yes",'Facility Information'!$E$45&lt;&gt;"Yes",'Facility Information'!$E$46&lt;&gt;"Yes",'Facility Information'!$E$47&lt;&gt;"Yes",'Facility Information'!$E$48&lt;&gt;"Yes",'Facility Information'!$E$49&lt;&gt;"Yes",'Facility Information'!$E$50&lt;&gt;"Yes",'Facility Information'!$E$51&lt;&gt;"Yes",'Facility Information'!$E$52&lt;&gt;"Yes",'Facility Information'!$E$53&lt;&gt;"Yes",'Facility Information'!$E$54&lt;&gt;"Yes",'Facility Information'!$E$55&lt;&gt;"Yes",'Facility Information'!$E$56&lt;&gt;"Yes",'Facility Information'!$E$57&lt;&gt;"Yes",'Facility Information'!$E$58&lt;&gt;"Yes",'Facility Information'!$E$59&lt;&gt;"Yes",'Facility Information'!$E$60&lt;&gt;"Yes",'Facility Information'!$E$61&lt;&gt;"Yes",'Facility Information'!$E$62,'Facility Information'!$E$63&lt;&gt;"Yes",'Facility Information'!$E$64&lt;&gt;"Yes",'Facility Information'!$E$65&lt;&gt;"Yes",'Facility Information'!$E$66&lt;&gt;"Yes",'Facility Information'!$E$67&lt;&gt;"Yes",'Facility Information'!$E$68&lt;&gt;"Yes",'Facility Information'!$E$69&lt;&gt;"Yes",'Facility Information'!$E$70&lt;&gt;"Yes",'Facility Information'!$E$71&lt;&gt;"Yes",'Facility Information'!$E$72&lt;&gt;"Yes",'Facility Information'!$E$73&lt;&gt;"Yes",'Facility Information'!$E$74&lt;&gt;"Yes",'Facility Information'!$E$75&lt;&gt;"Yes",'Facility Information'!$E$76&lt;&gt;"Yes",'Facility Information'!$E$77&lt;&gt;"Yes",'Facility Information'!$E$78&lt;&gt;"Yes",'Facility Information'!$E$79&lt;&gt;"Yes",'Facility Information'!$E$80&lt;&gt;"Yes",'Facility Information'!$E$81&lt;&gt;"Yes",'Facility Information'!$E$82&lt;&gt;"Yes",'Facility Information'!$E$83&lt;&gt;"Yes")</xm:f>
            <x14:dxf>
              <font>
                <color theme="0" tint="-0.499984740745262"/>
              </font>
              <fill>
                <patternFill>
                  <bgColor theme="0" tint="-0.499984740745262"/>
                </patternFill>
              </fill>
              <border>
                <left/>
                <right/>
                <top/>
                <bottom/>
                <vertical/>
                <horizontal/>
              </border>
            </x14:dxf>
          </x14:cfRule>
          <xm:sqref>A1:H69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promptTitle="Documentation Attached" prompt="This cell is yellow indicating that a response is required. Select Yes or No from the drop-down list to state if you have attached the required documentation listed in Column F. If No, provide an explanation in the next cell." xr:uid="{6B791971-0A89-40F1-8CE9-9AB49CF3BFAE}">
          <x14:formula1>
            <xm:f>Hidden!$B$2:$B$3</xm:f>
          </x14:formula1>
          <xm:sqref>G19:G68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EE8AC-5AC7-49C8-9232-B79AAAF62DE1}">
  <sheetPr codeName="Sheet12">
    <pageSetUpPr fitToPage="1"/>
  </sheetPr>
  <dimension ref="A1:I73"/>
  <sheetViews>
    <sheetView zoomScaleNormal="100" workbookViewId="0">
      <selection sqref="A1:G1"/>
    </sheetView>
  </sheetViews>
  <sheetFormatPr defaultColWidth="0" defaultRowHeight="0" customHeight="1" zeroHeight="1" x14ac:dyDescent="0.25"/>
  <cols>
    <col min="1" max="1" width="30.7109375" style="24" customWidth="1"/>
    <col min="2" max="2" width="46.7109375" style="24" customWidth="1"/>
    <col min="3" max="3" width="36.7109375" style="24" customWidth="1"/>
    <col min="4" max="4" width="40.7109375" style="24" customWidth="1"/>
    <col min="5" max="5" width="60.7109375" style="24" customWidth="1"/>
    <col min="6" max="6" width="62" style="24" customWidth="1"/>
    <col min="7" max="7" width="16.7109375" style="24" customWidth="1"/>
    <col min="8" max="8" width="48.28515625" style="24" customWidth="1"/>
    <col min="9" max="9" width="0" style="24" hidden="1" customWidth="1"/>
    <col min="10" max="16384" width="5.7109375" style="24" hidden="1"/>
  </cols>
  <sheetData>
    <row r="1" spans="1:8" ht="12" customHeight="1" thickBot="1" x14ac:dyDescent="0.3">
      <c r="A1" s="391" t="s">
        <v>798</v>
      </c>
      <c r="B1" s="391"/>
      <c r="C1" s="391"/>
      <c r="D1" s="391"/>
      <c r="E1" s="391"/>
      <c r="F1" s="391"/>
      <c r="G1" s="485"/>
      <c r="H1" s="209" t="str">
        <f>Hidden!$B$73</f>
        <v xml:space="preserve">This cell is intentionally left blank. </v>
      </c>
    </row>
    <row r="2" spans="1:8" ht="18" customHeight="1" thickBot="1" x14ac:dyDescent="0.3">
      <c r="A2" s="294" t="str">
        <f>Hidden!A71</f>
        <v>ERC Generation General Workbook</v>
      </c>
      <c r="B2" s="432"/>
      <c r="C2" s="432"/>
      <c r="D2" s="432"/>
      <c r="E2" s="432"/>
      <c r="F2" s="432"/>
      <c r="G2" s="432"/>
      <c r="H2" s="111" t="str">
        <f>Hidden!$B$73</f>
        <v xml:space="preserve">This cell is intentionally left blank. </v>
      </c>
    </row>
    <row r="3" spans="1:8" ht="18" customHeight="1" thickBot="1" x14ac:dyDescent="0.3">
      <c r="A3" s="379" t="str">
        <f>Hidden!A72</f>
        <v>TCEQ - 20948 Version 2.0 - Rev. X/26</v>
      </c>
      <c r="B3" s="380"/>
      <c r="C3" s="380"/>
      <c r="D3" s="380"/>
      <c r="E3" s="380"/>
      <c r="F3" s="380"/>
      <c r="G3" s="380"/>
      <c r="H3" s="135" t="str">
        <f>Hidden!$B$73</f>
        <v xml:space="preserve">This cell is intentionally left blank. </v>
      </c>
    </row>
    <row r="4" spans="1:8" ht="18" customHeight="1" thickBot="1" x14ac:dyDescent="0.3">
      <c r="A4" s="478" t="s">
        <v>34</v>
      </c>
      <c r="B4" s="479"/>
      <c r="C4" s="479"/>
      <c r="D4" s="479"/>
      <c r="E4" s="479"/>
      <c r="F4" s="479"/>
      <c r="G4" s="479"/>
      <c r="H4" s="41" t="s">
        <v>426</v>
      </c>
    </row>
    <row r="5" spans="1:8" ht="46.5" customHeight="1" x14ac:dyDescent="0.25">
      <c r="A5" s="382" t="s">
        <v>993</v>
      </c>
      <c r="B5" s="383"/>
      <c r="C5" s="383"/>
      <c r="D5" s="383"/>
      <c r="E5" s="424" t="str">
        <f>Hidden!$B$73</f>
        <v xml:space="preserve">This cell is intentionally left blank. </v>
      </c>
      <c r="F5" s="389"/>
      <c r="G5" s="389"/>
      <c r="H5" s="210" t="str">
        <f>Hidden!$A$75</f>
        <v>All comments added in this column by the applicant should be deleted prior to application submittal.</v>
      </c>
    </row>
    <row r="6" spans="1:8" s="4" customFormat="1" ht="33" customHeight="1" x14ac:dyDescent="0.25">
      <c r="A6" s="326" t="s">
        <v>995</v>
      </c>
      <c r="B6" s="378"/>
      <c r="C6" s="378"/>
      <c r="D6" s="378"/>
      <c r="E6" s="428" t="str">
        <f>Hidden!$B$73</f>
        <v xml:space="preserve">This cell is intentionally left blank. </v>
      </c>
      <c r="F6" s="372"/>
      <c r="G6" s="372"/>
      <c r="H6" s="95" t="str">
        <f>Hidden!$B$73</f>
        <v xml:space="preserve">This cell is intentionally left blank. </v>
      </c>
    </row>
    <row r="7" spans="1:8" ht="18" customHeight="1" x14ac:dyDescent="0.25">
      <c r="A7" s="482" t="s">
        <v>728</v>
      </c>
      <c r="B7" s="483"/>
      <c r="C7" s="483"/>
      <c r="D7" s="483"/>
      <c r="E7" s="484" t="str">
        <f>Hidden!$B$73</f>
        <v xml:space="preserve">This cell is intentionally left blank. </v>
      </c>
      <c r="F7" s="396"/>
      <c r="G7" s="396"/>
      <c r="H7" s="95" t="str">
        <f>Hidden!$B$73</f>
        <v xml:space="preserve">This cell is intentionally left blank. </v>
      </c>
    </row>
    <row r="8" spans="1:8" ht="18" customHeight="1" x14ac:dyDescent="0.25">
      <c r="A8" s="480" t="s">
        <v>505</v>
      </c>
      <c r="B8" s="481"/>
      <c r="C8" s="481"/>
      <c r="D8" s="481"/>
      <c r="E8" s="484" t="str">
        <f>Hidden!$B$73</f>
        <v xml:space="preserve">This cell is intentionally left blank. </v>
      </c>
      <c r="F8" s="396"/>
      <c r="G8" s="396"/>
      <c r="H8" s="95" t="str">
        <f>Hidden!$B$73</f>
        <v xml:space="preserve">This cell is intentionally left blank. </v>
      </c>
    </row>
    <row r="9" spans="1:8" ht="18" customHeight="1" x14ac:dyDescent="0.25">
      <c r="A9" s="480" t="s">
        <v>503</v>
      </c>
      <c r="B9" s="481"/>
      <c r="C9" s="481"/>
      <c r="D9" s="481"/>
      <c r="E9" s="484" t="str">
        <f>Hidden!$B$73</f>
        <v xml:space="preserve">This cell is intentionally left blank. </v>
      </c>
      <c r="F9" s="396"/>
      <c r="G9" s="396"/>
      <c r="H9" s="95" t="str">
        <f>Hidden!$B$73</f>
        <v xml:space="preserve">This cell is intentionally left blank. </v>
      </c>
    </row>
    <row r="10" spans="1:8" ht="18" customHeight="1" x14ac:dyDescent="0.25">
      <c r="A10" s="480" t="s">
        <v>506</v>
      </c>
      <c r="B10" s="481"/>
      <c r="C10" s="481"/>
      <c r="D10" s="481"/>
      <c r="E10" s="484" t="str">
        <f>Hidden!$B$73</f>
        <v xml:space="preserve">This cell is intentionally left blank. </v>
      </c>
      <c r="F10" s="396"/>
      <c r="G10" s="396"/>
      <c r="H10" s="95" t="str">
        <f>Hidden!$B$73</f>
        <v xml:space="preserve">This cell is intentionally left blank. </v>
      </c>
    </row>
    <row r="11" spans="1:8" ht="18" customHeight="1" x14ac:dyDescent="0.25">
      <c r="A11" s="480" t="s">
        <v>507</v>
      </c>
      <c r="B11" s="481"/>
      <c r="C11" s="481"/>
      <c r="D11" s="481"/>
      <c r="E11" s="484" t="str">
        <f>Hidden!$B$73</f>
        <v xml:space="preserve">This cell is intentionally left blank. </v>
      </c>
      <c r="F11" s="396"/>
      <c r="G11" s="396"/>
      <c r="H11" s="95" t="str">
        <f>Hidden!$B$73</f>
        <v xml:space="preserve">This cell is intentionally left blank. </v>
      </c>
    </row>
    <row r="12" spans="1:8" ht="18" customHeight="1" x14ac:dyDescent="0.25">
      <c r="A12" s="480" t="s">
        <v>504</v>
      </c>
      <c r="B12" s="481"/>
      <c r="C12" s="481"/>
      <c r="D12" s="481"/>
      <c r="E12" s="484" t="str">
        <f>Hidden!$B$73</f>
        <v xml:space="preserve">This cell is intentionally left blank. </v>
      </c>
      <c r="F12" s="396"/>
      <c r="G12" s="396"/>
      <c r="H12" s="95" t="str">
        <f>Hidden!$B$73</f>
        <v xml:space="preserve">This cell is intentionally left blank. </v>
      </c>
    </row>
    <row r="13" spans="1:8" ht="18" customHeight="1" x14ac:dyDescent="0.25">
      <c r="A13" s="482" t="s">
        <v>485</v>
      </c>
      <c r="B13" s="483"/>
      <c r="C13" s="483"/>
      <c r="D13" s="483"/>
      <c r="E13" s="484" t="str">
        <f>Hidden!$B$73</f>
        <v xml:space="preserve">This cell is intentionally left blank. </v>
      </c>
      <c r="F13" s="396"/>
      <c r="G13" s="396"/>
      <c r="H13" s="95" t="str">
        <f>Hidden!$B$73</f>
        <v xml:space="preserve">This cell is intentionally left blank. </v>
      </c>
    </row>
    <row r="14" spans="1:8" ht="33" customHeight="1" x14ac:dyDescent="0.25">
      <c r="A14" s="326" t="s">
        <v>994</v>
      </c>
      <c r="B14" s="378"/>
      <c r="C14" s="378"/>
      <c r="D14" s="378"/>
      <c r="E14" s="428" t="str">
        <f>Hidden!$B$73</f>
        <v xml:space="preserve">This cell is intentionally left blank. </v>
      </c>
      <c r="F14" s="372"/>
      <c r="G14" s="372"/>
      <c r="H14" s="95" t="str">
        <f>Hidden!$B$73</f>
        <v xml:space="preserve">This cell is intentionally left blank. </v>
      </c>
    </row>
    <row r="15" spans="1:8" ht="18" customHeight="1" x14ac:dyDescent="0.25">
      <c r="A15" s="326" t="s">
        <v>498</v>
      </c>
      <c r="B15" s="378"/>
      <c r="C15" s="378"/>
      <c r="D15" s="378"/>
      <c r="E15" s="428" t="str">
        <f>Hidden!$B$73</f>
        <v xml:space="preserve">This cell is intentionally left blank. </v>
      </c>
      <c r="F15" s="372"/>
      <c r="G15" s="372"/>
      <c r="H15" s="95" t="str">
        <f>Hidden!$B$73</f>
        <v xml:space="preserve">This cell is intentionally left blank. </v>
      </c>
    </row>
    <row r="16" spans="1:8" ht="18" customHeight="1" x14ac:dyDescent="0.25">
      <c r="A16" s="326" t="s">
        <v>786</v>
      </c>
      <c r="B16" s="378"/>
      <c r="C16" s="378"/>
      <c r="D16" s="378"/>
      <c r="E16" s="428" t="str">
        <f>Hidden!$B$73</f>
        <v xml:space="preserve">This cell is intentionally left blank. </v>
      </c>
      <c r="F16" s="372"/>
      <c r="G16" s="372"/>
      <c r="H16" s="115" t="str">
        <f>Hidden!$B$73</f>
        <v xml:space="preserve">This cell is intentionally left blank. </v>
      </c>
    </row>
    <row r="17" spans="1:8" ht="18" customHeight="1" x14ac:dyDescent="0.25">
      <c r="A17" s="326" t="s">
        <v>987</v>
      </c>
      <c r="B17" s="378"/>
      <c r="C17" s="378"/>
      <c r="D17" s="378"/>
      <c r="E17" s="428" t="str">
        <f>Hidden!$B$73</f>
        <v xml:space="preserve">This cell is intentionally left blank. </v>
      </c>
      <c r="F17" s="372"/>
      <c r="G17" s="372"/>
      <c r="H17" s="115" t="str">
        <f>Hidden!$B$73</f>
        <v xml:space="preserve">This cell is intentionally left blank. </v>
      </c>
    </row>
    <row r="18" spans="1:8" ht="18" customHeight="1" x14ac:dyDescent="0.25">
      <c r="A18" s="326" t="s">
        <v>1061</v>
      </c>
      <c r="B18" s="378"/>
      <c r="C18" s="378"/>
      <c r="D18" s="378"/>
      <c r="E18" s="428"/>
      <c r="F18" s="372"/>
      <c r="G18" s="372"/>
      <c r="H18" s="115"/>
    </row>
    <row r="19" spans="1:8" ht="18" customHeight="1" thickBot="1" x14ac:dyDescent="0.3">
      <c r="A19" s="486" t="s">
        <v>515</v>
      </c>
      <c r="B19" s="487"/>
      <c r="C19" s="487"/>
      <c r="D19" s="487"/>
      <c r="E19" s="490"/>
      <c r="F19" s="471"/>
      <c r="G19" s="471"/>
      <c r="H19" s="96" t="str">
        <f>Hidden!$B$73</f>
        <v xml:space="preserve">This cell is intentionally left blank. </v>
      </c>
    </row>
    <row r="20" spans="1:8" ht="18" customHeight="1" thickBot="1" x14ac:dyDescent="0.3">
      <c r="A20" s="188" t="s">
        <v>783</v>
      </c>
      <c r="B20" s="189"/>
      <c r="C20" s="189"/>
      <c r="D20" s="189"/>
      <c r="E20" s="190"/>
      <c r="F20" s="190"/>
      <c r="G20" s="190"/>
      <c r="H20" s="237"/>
    </row>
    <row r="21" spans="1:8" ht="45.95" customHeight="1" thickBot="1" x14ac:dyDescent="0.3">
      <c r="A21" s="44" t="s">
        <v>123</v>
      </c>
      <c r="B21" s="45" t="s">
        <v>360</v>
      </c>
      <c r="C21" s="45" t="s">
        <v>361</v>
      </c>
      <c r="D21" s="45" t="s">
        <v>362</v>
      </c>
      <c r="E21" s="45" t="s">
        <v>522</v>
      </c>
      <c r="F21" s="45" t="s">
        <v>419</v>
      </c>
      <c r="G21" s="202" t="s">
        <v>365</v>
      </c>
      <c r="H21" s="238"/>
    </row>
    <row r="22" spans="1:8" ht="46.5" customHeight="1" x14ac:dyDescent="0.25">
      <c r="A22" s="31" t="str">
        <f>IF(Hidden2!I4="","",Hidden2!I4)</f>
        <v/>
      </c>
      <c r="B22" s="235"/>
      <c r="C22" s="235"/>
      <c r="D22" s="235"/>
      <c r="E22" s="235"/>
      <c r="F22" s="33" t="str">
        <f>IF(A22="","", IF(OR(B22="No",C22="No",D22="No"),Hidden!$AN$9,Hidden!$AN$8))</f>
        <v/>
      </c>
      <c r="G22" s="106"/>
      <c r="H22" s="238"/>
    </row>
    <row r="23" spans="1:8" ht="46.5" customHeight="1" x14ac:dyDescent="0.25">
      <c r="A23" s="31" t="str">
        <f>IF(Hidden2!I5="","",Hidden2!I5)</f>
        <v/>
      </c>
      <c r="B23" s="52"/>
      <c r="C23" s="52"/>
      <c r="D23" s="52"/>
      <c r="E23" s="52"/>
      <c r="F23" s="31" t="str">
        <f>IF(A23="","", IF(OR(B23="No",C23="No",D23="No"),Hidden!$AN$9,Hidden!$AN$8))</f>
        <v/>
      </c>
      <c r="G23" s="236"/>
      <c r="H23" s="238"/>
    </row>
    <row r="24" spans="1:8" ht="46.5" customHeight="1" x14ac:dyDescent="0.25">
      <c r="A24" s="31" t="str">
        <f>IF(Hidden2!I6="","",Hidden2!I6)</f>
        <v/>
      </c>
      <c r="B24" s="52"/>
      <c r="C24" s="52"/>
      <c r="D24" s="52"/>
      <c r="E24" s="52"/>
      <c r="F24" s="31" t="str">
        <f>IF(A24="","", IF(OR(B24="No",C24="No",D24="No"),Hidden!$AN$9,Hidden!$AN$8))</f>
        <v/>
      </c>
      <c r="G24" s="52"/>
      <c r="H24" s="238"/>
    </row>
    <row r="25" spans="1:8" ht="46.5" customHeight="1" x14ac:dyDescent="0.25">
      <c r="A25" s="31" t="str">
        <f>IF(Hidden2!I7="","",Hidden2!I7)</f>
        <v/>
      </c>
      <c r="B25" s="52"/>
      <c r="C25" s="52"/>
      <c r="D25" s="52"/>
      <c r="E25" s="52"/>
      <c r="F25" s="31" t="str">
        <f>IF(A25="","", IF(OR(B25="No",C25="No",D25="No"),Hidden!$AN$9,Hidden!$AN$8))</f>
        <v/>
      </c>
      <c r="G25" s="52"/>
      <c r="H25" s="238"/>
    </row>
    <row r="26" spans="1:8" ht="46.5" customHeight="1" x14ac:dyDescent="0.25">
      <c r="A26" s="31" t="str">
        <f>IF(Hidden2!I8="","",Hidden2!I8)</f>
        <v/>
      </c>
      <c r="B26" s="52"/>
      <c r="C26" s="52"/>
      <c r="D26" s="52"/>
      <c r="E26" s="52"/>
      <c r="F26" s="31" t="str">
        <f>IF(A26="","", IF(OR(B26="No",C26="No",D26="No"),Hidden!$AN$9,Hidden!$AN$8))</f>
        <v/>
      </c>
      <c r="G26" s="52"/>
      <c r="H26" s="238"/>
    </row>
    <row r="27" spans="1:8" ht="46.5" customHeight="1" x14ac:dyDescent="0.25">
      <c r="A27" s="31" t="str">
        <f>IF(Hidden2!I9="","",Hidden2!I9)</f>
        <v/>
      </c>
      <c r="B27" s="52"/>
      <c r="C27" s="52"/>
      <c r="D27" s="52"/>
      <c r="E27" s="52"/>
      <c r="F27" s="31" t="str">
        <f>IF(A27="","", IF(OR(B27="No",C27="No",D27="No"),Hidden!$AN$9,Hidden!$AN$8))</f>
        <v/>
      </c>
      <c r="G27" s="52"/>
      <c r="H27" s="238"/>
    </row>
    <row r="28" spans="1:8" ht="46.5" customHeight="1" x14ac:dyDescent="0.25">
      <c r="A28" s="31" t="str">
        <f>IF(Hidden2!I10="","",Hidden2!I10)</f>
        <v/>
      </c>
      <c r="B28" s="52"/>
      <c r="C28" s="52"/>
      <c r="D28" s="52"/>
      <c r="E28" s="52"/>
      <c r="F28" s="31" t="str">
        <f>IF(A28="","", IF(OR(B28="No",C28="No",D28="No"),Hidden!$AN$9,Hidden!$AN$8))</f>
        <v/>
      </c>
      <c r="G28" s="52"/>
      <c r="H28" s="238"/>
    </row>
    <row r="29" spans="1:8" ht="46.5" customHeight="1" x14ac:dyDescent="0.25">
      <c r="A29" s="31" t="str">
        <f>IF(Hidden2!I11="","",Hidden2!I11)</f>
        <v/>
      </c>
      <c r="B29" s="52"/>
      <c r="C29" s="52"/>
      <c r="D29" s="52"/>
      <c r="E29" s="52"/>
      <c r="F29" s="31" t="str">
        <f>IF(A29="","", IF(OR(B29="No",C29="No",D29="No"),Hidden!$AN$9,Hidden!$AN$8))</f>
        <v/>
      </c>
      <c r="G29" s="52"/>
      <c r="H29" s="238"/>
    </row>
    <row r="30" spans="1:8" ht="46.5" customHeight="1" x14ac:dyDescent="0.25">
      <c r="A30" s="31" t="str">
        <f>IF(Hidden2!I12="","",Hidden2!I12)</f>
        <v/>
      </c>
      <c r="B30" s="52"/>
      <c r="C30" s="52"/>
      <c r="D30" s="52"/>
      <c r="E30" s="52"/>
      <c r="F30" s="31" t="str">
        <f>IF(A30="","", IF(OR(B30="No",C30="No",D30="No"),Hidden!$AN$9,Hidden!$AN$8))</f>
        <v/>
      </c>
      <c r="G30" s="52"/>
      <c r="H30" s="238"/>
    </row>
    <row r="31" spans="1:8" ht="46.5" customHeight="1" x14ac:dyDescent="0.25">
      <c r="A31" s="31" t="str">
        <f>IF(Hidden2!I13="","",Hidden2!I13)</f>
        <v/>
      </c>
      <c r="B31" s="52"/>
      <c r="C31" s="52"/>
      <c r="D31" s="52"/>
      <c r="E31" s="52"/>
      <c r="F31" s="31" t="str">
        <f>IF(A31="","", IF(OR(B31="No",C31="No",D31="No"),Hidden!$AN$9,Hidden!$AN$8))</f>
        <v/>
      </c>
      <c r="G31" s="52"/>
      <c r="H31" s="238"/>
    </row>
    <row r="32" spans="1:8" ht="46.5" customHeight="1" x14ac:dyDescent="0.25">
      <c r="A32" s="31" t="str">
        <f>IF(Hidden2!I14="","",Hidden2!I14)</f>
        <v/>
      </c>
      <c r="B32" s="52"/>
      <c r="C32" s="52"/>
      <c r="D32" s="52"/>
      <c r="E32" s="52"/>
      <c r="F32" s="31" t="str">
        <f>IF(A32="","", IF(OR(B32="No",C32="No",D32="No"),Hidden!$AN$9,Hidden!$AN$8))</f>
        <v/>
      </c>
      <c r="G32" s="52"/>
      <c r="H32" s="238"/>
    </row>
    <row r="33" spans="1:8" ht="46.5" customHeight="1" x14ac:dyDescent="0.25">
      <c r="A33" s="31" t="str">
        <f>IF(Hidden2!I15="","",Hidden2!I15)</f>
        <v/>
      </c>
      <c r="B33" s="52"/>
      <c r="C33" s="52"/>
      <c r="D33" s="52"/>
      <c r="E33" s="52"/>
      <c r="F33" s="31" t="str">
        <f>IF(A33="","", IF(OR(B33="No",C33="No",D33="No"),Hidden!$AN$9,Hidden!$AN$8))</f>
        <v/>
      </c>
      <c r="G33" s="52"/>
      <c r="H33" s="238"/>
    </row>
    <row r="34" spans="1:8" ht="46.5" customHeight="1" x14ac:dyDescent="0.25">
      <c r="A34" s="31" t="str">
        <f>IF(Hidden2!I16="","",Hidden2!I16)</f>
        <v/>
      </c>
      <c r="B34" s="52"/>
      <c r="C34" s="52"/>
      <c r="D34" s="52"/>
      <c r="E34" s="52"/>
      <c r="F34" s="31" t="str">
        <f>IF(A34="","", IF(OR(B34="No",C34="No",D34="No"),Hidden!$AN$9,Hidden!$AN$8))</f>
        <v/>
      </c>
      <c r="G34" s="52"/>
      <c r="H34" s="238"/>
    </row>
    <row r="35" spans="1:8" ht="46.5" customHeight="1" x14ac:dyDescent="0.25">
      <c r="A35" s="31" t="str">
        <f>IF(Hidden2!I17="","",Hidden2!I17)</f>
        <v/>
      </c>
      <c r="B35" s="52"/>
      <c r="C35" s="52"/>
      <c r="D35" s="52"/>
      <c r="E35" s="52"/>
      <c r="F35" s="31" t="str">
        <f>IF(A35="","", IF(OR(B35="No",C35="No",D35="No"),Hidden!$AN$9,Hidden!$AN$8))</f>
        <v/>
      </c>
      <c r="G35" s="52"/>
      <c r="H35" s="238"/>
    </row>
    <row r="36" spans="1:8" ht="46.5" customHeight="1" x14ac:dyDescent="0.25">
      <c r="A36" s="31" t="str">
        <f>IF(Hidden2!I18="","",Hidden2!I18)</f>
        <v/>
      </c>
      <c r="B36" s="52"/>
      <c r="C36" s="52"/>
      <c r="D36" s="52"/>
      <c r="E36" s="52"/>
      <c r="F36" s="31" t="str">
        <f>IF(A36="","", IF(OR(B36="No",C36="No",D36="No"),Hidden!$AN$9,Hidden!$AN$8))</f>
        <v/>
      </c>
      <c r="G36" s="52"/>
      <c r="H36" s="238"/>
    </row>
    <row r="37" spans="1:8" ht="46.5" customHeight="1" x14ac:dyDescent="0.25">
      <c r="A37" s="31" t="str">
        <f>IF(Hidden2!I19="","",Hidden2!I19)</f>
        <v/>
      </c>
      <c r="B37" s="52"/>
      <c r="C37" s="52"/>
      <c r="D37" s="52"/>
      <c r="E37" s="52"/>
      <c r="F37" s="31" t="str">
        <f>IF(A37="","", IF(OR(B37="No",C37="No",D37="No"),Hidden!$AN$9,Hidden!$AN$8))</f>
        <v/>
      </c>
      <c r="G37" s="52"/>
      <c r="H37" s="238"/>
    </row>
    <row r="38" spans="1:8" ht="46.5" customHeight="1" x14ac:dyDescent="0.25">
      <c r="A38" s="31" t="str">
        <f>IF(Hidden2!I20="","",Hidden2!I20)</f>
        <v/>
      </c>
      <c r="B38" s="52"/>
      <c r="C38" s="52"/>
      <c r="D38" s="52"/>
      <c r="E38" s="52"/>
      <c r="F38" s="31" t="str">
        <f>IF(A38="","", IF(OR(B38="No",C38="No",D38="No"),Hidden!$AN$9,Hidden!$AN$8))</f>
        <v/>
      </c>
      <c r="G38" s="52"/>
      <c r="H38" s="238"/>
    </row>
    <row r="39" spans="1:8" ht="46.5" customHeight="1" x14ac:dyDescent="0.25">
      <c r="A39" s="31" t="str">
        <f>IF(Hidden2!I21="","",Hidden2!I21)</f>
        <v/>
      </c>
      <c r="B39" s="52"/>
      <c r="C39" s="52"/>
      <c r="D39" s="52"/>
      <c r="E39" s="52"/>
      <c r="F39" s="31" t="str">
        <f>IF(A39="","", IF(OR(B39="No",C39="No",D39="No"),Hidden!$AN$9,Hidden!$AN$8))</f>
        <v/>
      </c>
      <c r="G39" s="52"/>
      <c r="H39" s="238"/>
    </row>
    <row r="40" spans="1:8" ht="46.5" customHeight="1" x14ac:dyDescent="0.25">
      <c r="A40" s="31" t="str">
        <f>IF(Hidden2!I22="","",Hidden2!I22)</f>
        <v/>
      </c>
      <c r="B40" s="52"/>
      <c r="C40" s="52"/>
      <c r="D40" s="52"/>
      <c r="E40" s="52"/>
      <c r="F40" s="31" t="str">
        <f>IF(A40="","", IF(OR(B40="No",C40="No",D40="No"),Hidden!$AN$9,Hidden!$AN$8))</f>
        <v/>
      </c>
      <c r="G40" s="52"/>
      <c r="H40" s="238"/>
    </row>
    <row r="41" spans="1:8" ht="46.5" customHeight="1" x14ac:dyDescent="0.25">
      <c r="A41" s="31" t="str">
        <f>IF(Hidden2!I23="","",Hidden2!I23)</f>
        <v/>
      </c>
      <c r="B41" s="52"/>
      <c r="C41" s="52"/>
      <c r="D41" s="52"/>
      <c r="E41" s="52"/>
      <c r="F41" s="31" t="str">
        <f>IF(A41="","", IF(OR(B41="No",C41="No",D41="No"),Hidden!$AN$9,Hidden!$AN$8))</f>
        <v/>
      </c>
      <c r="G41" s="52"/>
      <c r="H41" s="238"/>
    </row>
    <row r="42" spans="1:8" ht="46.5" customHeight="1" x14ac:dyDescent="0.25">
      <c r="A42" s="31" t="str">
        <f>IF(Hidden2!I24="","",Hidden2!I24)</f>
        <v/>
      </c>
      <c r="B42" s="52"/>
      <c r="C42" s="52"/>
      <c r="D42" s="52"/>
      <c r="E42" s="52"/>
      <c r="F42" s="31" t="str">
        <f>IF(A42="","", IF(OR(B42="No",C42="No",D42="No"),Hidden!$AN$9,Hidden!$AN$8))</f>
        <v/>
      </c>
      <c r="G42" s="52"/>
      <c r="H42" s="238"/>
    </row>
    <row r="43" spans="1:8" ht="46.5" customHeight="1" x14ac:dyDescent="0.25">
      <c r="A43" s="31" t="str">
        <f>IF(Hidden2!I25="","",Hidden2!I25)</f>
        <v/>
      </c>
      <c r="B43" s="52"/>
      <c r="C43" s="52"/>
      <c r="D43" s="52"/>
      <c r="E43" s="52"/>
      <c r="F43" s="31" t="str">
        <f>IF(A43="","", IF(OR(B43="No",C43="No",D43="No"),Hidden!$AN$9,Hidden!$AN$8))</f>
        <v/>
      </c>
      <c r="G43" s="52"/>
      <c r="H43" s="238"/>
    </row>
    <row r="44" spans="1:8" ht="46.5" customHeight="1" x14ac:dyDescent="0.25">
      <c r="A44" s="31" t="str">
        <f>IF(Hidden2!I26="","",Hidden2!I26)</f>
        <v/>
      </c>
      <c r="B44" s="52"/>
      <c r="C44" s="52"/>
      <c r="D44" s="52"/>
      <c r="E44" s="52"/>
      <c r="F44" s="31" t="str">
        <f>IF(A44="","", IF(OR(B44="No",C44="No",D44="No"),Hidden!$AN$9,Hidden!$AN$8))</f>
        <v/>
      </c>
      <c r="G44" s="52"/>
      <c r="H44" s="238"/>
    </row>
    <row r="45" spans="1:8" ht="46.5" customHeight="1" x14ac:dyDescent="0.25">
      <c r="A45" s="31" t="str">
        <f>IF(Hidden2!I27="","",Hidden2!I27)</f>
        <v/>
      </c>
      <c r="B45" s="52"/>
      <c r="C45" s="52"/>
      <c r="D45" s="52"/>
      <c r="E45" s="52"/>
      <c r="F45" s="31" t="str">
        <f>IF(A45="","", IF(OR(B45="No",C45="No",D45="No"),Hidden!$AN$9,Hidden!$AN$8))</f>
        <v/>
      </c>
      <c r="G45" s="52"/>
      <c r="H45" s="238"/>
    </row>
    <row r="46" spans="1:8" ht="46.5" customHeight="1" x14ac:dyDescent="0.25">
      <c r="A46" s="31" t="str">
        <f>IF(Hidden2!I28="","",Hidden2!I28)</f>
        <v/>
      </c>
      <c r="B46" s="52"/>
      <c r="C46" s="52"/>
      <c r="D46" s="52"/>
      <c r="E46" s="52"/>
      <c r="F46" s="31" t="str">
        <f>IF(A46="","", IF(OR(B46="No",C46="No",D46="No"),Hidden!$AN$9,Hidden!$AN$8))</f>
        <v/>
      </c>
      <c r="G46" s="52"/>
      <c r="H46" s="238"/>
    </row>
    <row r="47" spans="1:8" ht="46.5" customHeight="1" x14ac:dyDescent="0.25">
      <c r="A47" s="31" t="str">
        <f>IF(Hidden2!I29="","",Hidden2!I29)</f>
        <v/>
      </c>
      <c r="B47" s="52"/>
      <c r="C47" s="52"/>
      <c r="D47" s="52"/>
      <c r="E47" s="52"/>
      <c r="F47" s="31" t="str">
        <f>IF(A47="","", IF(OR(B47="No",C47="No",D47="No"),Hidden!$AN$9,Hidden!$AN$8))</f>
        <v/>
      </c>
      <c r="G47" s="52"/>
      <c r="H47" s="238"/>
    </row>
    <row r="48" spans="1:8" ht="46.5" customHeight="1" x14ac:dyDescent="0.25">
      <c r="A48" s="31" t="str">
        <f>IF(Hidden2!I30="","",Hidden2!I30)</f>
        <v/>
      </c>
      <c r="B48" s="52"/>
      <c r="C48" s="52"/>
      <c r="D48" s="52"/>
      <c r="E48" s="52"/>
      <c r="F48" s="31" t="str">
        <f>IF(A48="","", IF(OR(B48="No",C48="No",D48="No"),Hidden!$AN$9,Hidden!$AN$8))</f>
        <v/>
      </c>
      <c r="G48" s="52"/>
      <c r="H48" s="238"/>
    </row>
    <row r="49" spans="1:8" ht="46.5" customHeight="1" x14ac:dyDescent="0.25">
      <c r="A49" s="31" t="str">
        <f>IF(Hidden2!I31="","",Hidden2!I31)</f>
        <v/>
      </c>
      <c r="B49" s="52"/>
      <c r="C49" s="52"/>
      <c r="D49" s="52"/>
      <c r="E49" s="52"/>
      <c r="F49" s="31" t="str">
        <f>IF(A49="","", IF(OR(B49="No",C49="No",D49="No"),Hidden!$AN$9,Hidden!$AN$8))</f>
        <v/>
      </c>
      <c r="G49" s="52"/>
      <c r="H49" s="238"/>
    </row>
    <row r="50" spans="1:8" ht="46.5" customHeight="1" x14ac:dyDescent="0.25">
      <c r="A50" s="31" t="str">
        <f>IF(Hidden2!I32="","",Hidden2!I32)</f>
        <v/>
      </c>
      <c r="B50" s="52"/>
      <c r="C50" s="52"/>
      <c r="D50" s="52"/>
      <c r="E50" s="52"/>
      <c r="F50" s="31" t="str">
        <f>IF(A50="","", IF(OR(B50="No",C50="No",D50="No"),Hidden!$AN$9,Hidden!$AN$8))</f>
        <v/>
      </c>
      <c r="G50" s="52"/>
      <c r="H50" s="238"/>
    </row>
    <row r="51" spans="1:8" ht="46.5" customHeight="1" x14ac:dyDescent="0.25">
      <c r="A51" s="31" t="str">
        <f>IF(Hidden2!I33="","",Hidden2!I33)</f>
        <v/>
      </c>
      <c r="B51" s="52"/>
      <c r="C51" s="52"/>
      <c r="D51" s="52"/>
      <c r="E51" s="52"/>
      <c r="F51" s="31" t="str">
        <f>IF(A51="","", IF(OR(B51="No",C51="No",D51="No"),Hidden!$AN$9,Hidden!$AN$8))</f>
        <v/>
      </c>
      <c r="G51" s="52"/>
      <c r="H51" s="238"/>
    </row>
    <row r="52" spans="1:8" ht="46.5" customHeight="1" x14ac:dyDescent="0.25">
      <c r="A52" s="31" t="str">
        <f>IF(Hidden2!I34="","",Hidden2!I34)</f>
        <v/>
      </c>
      <c r="B52" s="52"/>
      <c r="C52" s="52"/>
      <c r="D52" s="52"/>
      <c r="E52" s="52"/>
      <c r="F52" s="31" t="str">
        <f>IF(A52="","", IF(OR(B52="No",C52="No",D52="No"),Hidden!$AN$9,Hidden!$AN$8))</f>
        <v/>
      </c>
      <c r="G52" s="52"/>
      <c r="H52" s="238"/>
    </row>
    <row r="53" spans="1:8" ht="46.5" customHeight="1" x14ac:dyDescent="0.25">
      <c r="A53" s="31" t="str">
        <f>IF(Hidden2!I35="","",Hidden2!I35)</f>
        <v/>
      </c>
      <c r="B53" s="52"/>
      <c r="C53" s="52"/>
      <c r="D53" s="52"/>
      <c r="E53" s="52"/>
      <c r="F53" s="31" t="str">
        <f>IF(A53="","", IF(OR(B53="No",C53="No",D53="No"),Hidden!$AN$9,Hidden!$AN$8))</f>
        <v/>
      </c>
      <c r="G53" s="52"/>
      <c r="H53" s="238"/>
    </row>
    <row r="54" spans="1:8" ht="46.5" customHeight="1" x14ac:dyDescent="0.25">
      <c r="A54" s="31" t="str">
        <f>IF(Hidden2!I36="","",Hidden2!I36)</f>
        <v/>
      </c>
      <c r="B54" s="52"/>
      <c r="C54" s="52"/>
      <c r="D54" s="52"/>
      <c r="E54" s="52"/>
      <c r="F54" s="31" t="str">
        <f>IF(A54="","", IF(OR(B54="No",C54="No",D54="No"),Hidden!$AN$9,Hidden!$AN$8))</f>
        <v/>
      </c>
      <c r="G54" s="52"/>
      <c r="H54" s="238"/>
    </row>
    <row r="55" spans="1:8" ht="46.5" customHeight="1" x14ac:dyDescent="0.25">
      <c r="A55" s="31" t="str">
        <f>IF(Hidden2!I37="","",Hidden2!I37)</f>
        <v/>
      </c>
      <c r="B55" s="52"/>
      <c r="C55" s="52"/>
      <c r="D55" s="52"/>
      <c r="E55" s="52"/>
      <c r="F55" s="31" t="str">
        <f>IF(A55="","", IF(OR(B55="No",C55="No",D55="No"),Hidden!$AN$9,Hidden!$AN$8))</f>
        <v/>
      </c>
      <c r="G55" s="52"/>
      <c r="H55" s="238"/>
    </row>
    <row r="56" spans="1:8" ht="46.5" customHeight="1" x14ac:dyDescent="0.25">
      <c r="A56" s="31" t="str">
        <f>IF(Hidden2!I38="","",Hidden2!I38)</f>
        <v/>
      </c>
      <c r="B56" s="52"/>
      <c r="C56" s="52"/>
      <c r="D56" s="52"/>
      <c r="E56" s="52"/>
      <c r="F56" s="31" t="str">
        <f>IF(A56="","", IF(OR(B56="No",C56="No",D56="No"),Hidden!$AN$9,Hidden!$AN$8))</f>
        <v/>
      </c>
      <c r="G56" s="52"/>
      <c r="H56" s="238"/>
    </row>
    <row r="57" spans="1:8" ht="46.5" customHeight="1" x14ac:dyDescent="0.25">
      <c r="A57" s="31" t="str">
        <f>IF(Hidden2!I39="","",Hidden2!I39)</f>
        <v/>
      </c>
      <c r="B57" s="52"/>
      <c r="C57" s="52"/>
      <c r="D57" s="52"/>
      <c r="E57" s="52"/>
      <c r="F57" s="31" t="str">
        <f>IF(A57="","", IF(OR(B57="No",C57="No",D57="No"),Hidden!$AN$9,Hidden!$AN$8))</f>
        <v/>
      </c>
      <c r="G57" s="52"/>
      <c r="H57" s="238"/>
    </row>
    <row r="58" spans="1:8" ht="46.5" customHeight="1" x14ac:dyDescent="0.25">
      <c r="A58" s="31" t="str">
        <f>IF(Hidden2!I40="","",Hidden2!I40)</f>
        <v/>
      </c>
      <c r="B58" s="52"/>
      <c r="C58" s="52"/>
      <c r="D58" s="52"/>
      <c r="E58" s="52"/>
      <c r="F58" s="31" t="str">
        <f>IF(A58="","", IF(OR(B58="No",C58="No",D58="No"),Hidden!$AN$9,Hidden!$AN$8))</f>
        <v/>
      </c>
      <c r="G58" s="52"/>
      <c r="H58" s="238"/>
    </row>
    <row r="59" spans="1:8" ht="46.5" customHeight="1" x14ac:dyDescent="0.25">
      <c r="A59" s="31" t="str">
        <f>IF(Hidden2!I41="","",Hidden2!I41)</f>
        <v/>
      </c>
      <c r="B59" s="52"/>
      <c r="C59" s="52"/>
      <c r="D59" s="52"/>
      <c r="E59" s="52"/>
      <c r="F59" s="31" t="str">
        <f>IF(A59="","", IF(OR(B59="No",C59="No",D59="No"),Hidden!$AN$9,Hidden!$AN$8))</f>
        <v/>
      </c>
      <c r="G59" s="52"/>
      <c r="H59" s="238"/>
    </row>
    <row r="60" spans="1:8" ht="46.5" customHeight="1" x14ac:dyDescent="0.25">
      <c r="A60" s="31" t="str">
        <f>IF(Hidden2!I42="","",Hidden2!I42)</f>
        <v/>
      </c>
      <c r="B60" s="52"/>
      <c r="C60" s="52"/>
      <c r="D60" s="52"/>
      <c r="E60" s="52"/>
      <c r="F60" s="31" t="str">
        <f>IF(A60="","", IF(OR(B60="No",C60="No",D60="No"),Hidden!$AN$9,Hidden!$AN$8))</f>
        <v/>
      </c>
      <c r="G60" s="52"/>
      <c r="H60" s="238"/>
    </row>
    <row r="61" spans="1:8" ht="46.5" customHeight="1" x14ac:dyDescent="0.25">
      <c r="A61" s="31" t="str">
        <f>IF(Hidden2!I43="","",Hidden2!I43)</f>
        <v/>
      </c>
      <c r="B61" s="52"/>
      <c r="C61" s="52"/>
      <c r="D61" s="52"/>
      <c r="E61" s="52"/>
      <c r="F61" s="31" t="str">
        <f>IF(A61="","", IF(OR(B61="No",C61="No",D61="No"),Hidden!$AN$9,Hidden!$AN$8))</f>
        <v/>
      </c>
      <c r="G61" s="52"/>
      <c r="H61" s="238"/>
    </row>
    <row r="62" spans="1:8" ht="46.5" customHeight="1" x14ac:dyDescent="0.25">
      <c r="A62" s="31" t="str">
        <f>IF(Hidden2!I44="","",Hidden2!I44)</f>
        <v/>
      </c>
      <c r="B62" s="52"/>
      <c r="C62" s="52"/>
      <c r="D62" s="52"/>
      <c r="E62" s="52"/>
      <c r="F62" s="31" t="str">
        <f>IF(A62="","", IF(OR(B62="No",C62="No",D62="No"),Hidden!$AN$9,Hidden!$AN$8))</f>
        <v/>
      </c>
      <c r="G62" s="52"/>
      <c r="H62" s="238"/>
    </row>
    <row r="63" spans="1:8" ht="46.5" customHeight="1" x14ac:dyDescent="0.25">
      <c r="A63" s="31" t="str">
        <f>IF(Hidden2!I45="","",Hidden2!I45)</f>
        <v/>
      </c>
      <c r="B63" s="52"/>
      <c r="C63" s="52"/>
      <c r="D63" s="52"/>
      <c r="E63" s="52"/>
      <c r="F63" s="31" t="str">
        <f>IF(A63="","", IF(OR(B63="No",C63="No",D63="No"),Hidden!$AN$9,Hidden!$AN$8))</f>
        <v/>
      </c>
      <c r="G63" s="52"/>
      <c r="H63" s="238"/>
    </row>
    <row r="64" spans="1:8" ht="46.5" customHeight="1" x14ac:dyDescent="0.25">
      <c r="A64" s="31" t="str">
        <f>IF(Hidden2!I46="","",Hidden2!I46)</f>
        <v/>
      </c>
      <c r="B64" s="52"/>
      <c r="C64" s="52"/>
      <c r="D64" s="52"/>
      <c r="E64" s="52"/>
      <c r="F64" s="31" t="str">
        <f>IF(A64="","", IF(OR(B64="No",C64="No",D64="No"),Hidden!$AN$9,Hidden!$AN$8))</f>
        <v/>
      </c>
      <c r="G64" s="52"/>
      <c r="H64" s="238"/>
    </row>
    <row r="65" spans="1:8" ht="46.5" customHeight="1" x14ac:dyDescent="0.25">
      <c r="A65" s="31" t="str">
        <f>IF(Hidden2!I47="","",Hidden2!I47)</f>
        <v/>
      </c>
      <c r="B65" s="52"/>
      <c r="C65" s="52"/>
      <c r="D65" s="52"/>
      <c r="E65" s="52"/>
      <c r="F65" s="31" t="str">
        <f>IF(A65="","", IF(OR(B65="No",C65="No",D65="No"),Hidden!$AN$9,Hidden!$AN$8))</f>
        <v/>
      </c>
      <c r="G65" s="52"/>
      <c r="H65" s="238"/>
    </row>
    <row r="66" spans="1:8" ht="46.5" customHeight="1" x14ac:dyDescent="0.25">
      <c r="A66" s="31" t="str">
        <f>IF(Hidden2!I48="","",Hidden2!I48)</f>
        <v/>
      </c>
      <c r="B66" s="52"/>
      <c r="C66" s="52"/>
      <c r="D66" s="52"/>
      <c r="E66" s="52"/>
      <c r="F66" s="31" t="str">
        <f>IF(A66="","", IF(OR(B66="No",C66="No",D66="No"),Hidden!$AN$9,Hidden!$AN$8))</f>
        <v/>
      </c>
      <c r="G66" s="52"/>
      <c r="H66" s="238"/>
    </row>
    <row r="67" spans="1:8" ht="46.5" customHeight="1" x14ac:dyDescent="0.25">
      <c r="A67" s="31" t="str">
        <f>IF(Hidden2!I49="","",Hidden2!I49)</f>
        <v/>
      </c>
      <c r="B67" s="52"/>
      <c r="C67" s="52"/>
      <c r="D67" s="52"/>
      <c r="E67" s="52"/>
      <c r="F67" s="31" t="str">
        <f>IF(A67="","", IF(OR(B67="No",C67="No",D67="No"),Hidden!$AN$9,Hidden!$AN$8))</f>
        <v/>
      </c>
      <c r="G67" s="52"/>
      <c r="H67" s="238"/>
    </row>
    <row r="68" spans="1:8" ht="46.5" customHeight="1" x14ac:dyDescent="0.25">
      <c r="A68" s="31" t="str">
        <f>IF(Hidden2!I50="","",Hidden2!I50)</f>
        <v/>
      </c>
      <c r="B68" s="52"/>
      <c r="C68" s="52"/>
      <c r="D68" s="52"/>
      <c r="E68" s="52"/>
      <c r="F68" s="31" t="str">
        <f>IF(A68="","", IF(OR(B68="No",C68="No",D68="No"),Hidden!$AN$9,Hidden!$AN$8))</f>
        <v/>
      </c>
      <c r="G68" s="52"/>
      <c r="H68" s="238"/>
    </row>
    <row r="69" spans="1:8" ht="46.5" customHeight="1" x14ac:dyDescent="0.25">
      <c r="A69" s="31" t="str">
        <f>IF(Hidden2!I51="","",Hidden2!I51)</f>
        <v/>
      </c>
      <c r="B69" s="52"/>
      <c r="C69" s="52"/>
      <c r="D69" s="52"/>
      <c r="E69" s="52"/>
      <c r="F69" s="31" t="str">
        <f>IF(A69="","", IF(OR(B69="No",C69="No",D69="No"),Hidden!$AN$9,Hidden!$AN$8))</f>
        <v/>
      </c>
      <c r="G69" s="52"/>
      <c r="H69" s="238"/>
    </row>
    <row r="70" spans="1:8" ht="46.5" customHeight="1" x14ac:dyDescent="0.25">
      <c r="A70" s="31" t="str">
        <f>IF(Hidden2!I52="","",Hidden2!I52)</f>
        <v/>
      </c>
      <c r="B70" s="52"/>
      <c r="C70" s="52"/>
      <c r="D70" s="52"/>
      <c r="E70" s="52"/>
      <c r="F70" s="31" t="str">
        <f>IF(A70="","", IF(OR(B70="No",C70="No",D70="No"),Hidden!$AN$9,Hidden!$AN$8))</f>
        <v/>
      </c>
      <c r="G70" s="52"/>
      <c r="H70" s="238"/>
    </row>
    <row r="71" spans="1:8" ht="46.5" customHeight="1" thickBot="1" x14ac:dyDescent="0.3">
      <c r="A71" s="32" t="str">
        <f>IF(Hidden2!I53="","",Hidden2!I53)</f>
        <v/>
      </c>
      <c r="B71" s="55"/>
      <c r="C71" s="55"/>
      <c r="D71" s="55"/>
      <c r="E71" s="55"/>
      <c r="F71" s="32" t="str">
        <f>IF(A71="","", IF(OR(B71="No",C71="No",D71="No"),Hidden!$AN$9,Hidden!$AN$8))</f>
        <v/>
      </c>
      <c r="G71" s="55"/>
      <c r="H71" s="238"/>
    </row>
    <row r="72" spans="1:8" ht="18" customHeight="1" thickBot="1" x14ac:dyDescent="0.3">
      <c r="A72" s="488" t="s">
        <v>1027</v>
      </c>
      <c r="B72" s="489"/>
      <c r="C72" s="489"/>
      <c r="D72" s="489"/>
      <c r="E72" s="489"/>
      <c r="F72" s="489"/>
      <c r="G72" s="489"/>
      <c r="H72" s="239"/>
    </row>
    <row r="73" spans="1:8" ht="12" hidden="1" customHeight="1" thickBot="1" x14ac:dyDescent="0.3">
      <c r="A73" s="358" t="str">
        <f>Hidden!$B$73</f>
        <v xml:space="preserve">This cell is intentionally left blank. </v>
      </c>
      <c r="B73" s="358"/>
      <c r="C73" s="358"/>
      <c r="D73" s="358"/>
      <c r="E73" s="358"/>
      <c r="F73" s="358"/>
      <c r="G73" s="358"/>
      <c r="H73" s="161" t="str">
        <f>Hidden!$A$73</f>
        <v>This cell is intentionally left blank. End of worksheet.</v>
      </c>
    </row>
  </sheetData>
  <sheetProtection algorithmName="SHA-512" hashValue="rEdAcs79hMT1mYKGY9We+apz43Y3TBE3a9SP5aSMDA7+rnTjyM2lhoxzrcskVF46JqX6HlFZo9NnbQUaPzZyfw==" saltValue="p6xNx8Ph6qRT6FoljJxUSw==" spinCount="100000" sheet="1" objects="1" scenarios="1" formatColumns="0" formatRows="0" autoFilter="0"/>
  <mergeCells count="36">
    <mergeCell ref="E10:G10"/>
    <mergeCell ref="E11:G11"/>
    <mergeCell ref="E12:G12"/>
    <mergeCell ref="E16:G16"/>
    <mergeCell ref="E17:G17"/>
    <mergeCell ref="A73:G73"/>
    <mergeCell ref="A16:D16"/>
    <mergeCell ref="A17:D17"/>
    <mergeCell ref="A19:D19"/>
    <mergeCell ref="A72:G72"/>
    <mergeCell ref="E19:G19"/>
    <mergeCell ref="A18:D18"/>
    <mergeCell ref="E18:G18"/>
    <mergeCell ref="A8:D8"/>
    <mergeCell ref="A9:D9"/>
    <mergeCell ref="A10:D10"/>
    <mergeCell ref="A11:D11"/>
    <mergeCell ref="A1:G1"/>
    <mergeCell ref="A5:D5"/>
    <mergeCell ref="A6:D6"/>
    <mergeCell ref="A7:D7"/>
    <mergeCell ref="A2:G2"/>
    <mergeCell ref="A3:G3"/>
    <mergeCell ref="A4:G4"/>
    <mergeCell ref="E5:G5"/>
    <mergeCell ref="E6:G6"/>
    <mergeCell ref="E7:G7"/>
    <mergeCell ref="E8:G8"/>
    <mergeCell ref="E9:G9"/>
    <mergeCell ref="A12:D12"/>
    <mergeCell ref="A13:D13"/>
    <mergeCell ref="A14:D14"/>
    <mergeCell ref="A15:D15"/>
    <mergeCell ref="E13:G13"/>
    <mergeCell ref="E14:G14"/>
    <mergeCell ref="E15:G15"/>
  </mergeCells>
  <conditionalFormatting sqref="G22:G71">
    <cfRule type="cellIs" dxfId="2" priority="1" operator="equal">
      <formula>"No"</formula>
    </cfRule>
  </conditionalFormatting>
  <dataValidations count="3">
    <dataValidation type="textLength" allowBlank="1" showErrorMessage="1" errorTitle="Text Limit" error="Text limit is 300 characters." promptTitle="Justification" prompt="This cell is yellow indication that a response is required. Please enter a justification for the use of representative site analysis for this FIN and EPN rather than a Site Specific Analysis." sqref="E22:E71" xr:uid="{55E68CEC-FA69-44A3-8372-51B22F98AFC3}">
      <formula1>1</formula1>
      <formula2>300</formula2>
    </dataValidation>
    <dataValidation operator="lessThanOrEqual" allowBlank="1" showErrorMessage="1" promptTitle="Applicant Comments" prompt="This cell is yellow however it is not a required field. The cells in this column are for any applicant internal comments. All comments added to this column by the applicant must be deleted prior to application submittal." sqref="H20:H72" xr:uid="{22FA2813-9792-429F-814D-C827E7D67C07}"/>
    <dataValidation allowBlank="1" sqref="A72:G72" xr:uid="{9B8D9AA7-3994-4D48-8CA3-CFDBDBA083AB}"/>
  </dataValidations>
  <hyperlinks>
    <hyperlink ref="A72:G72" location="Glossary!A1" tooltip="Glossary Worksheet Link. Click once to follow. Click and hold to select this cell." display="Click here to go to the Glossary Worksheet." xr:uid="{02A3A571-B0FC-4503-A955-2EECF618239A}"/>
  </hyperlinks>
  <pageMargins left="0.25" right="0.25" top="0.75" bottom="0.75" header="0.3" footer="0.3"/>
  <pageSetup scale="25" orientation="portrait" r:id="rId1"/>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extLst>
    <ext xmlns:x14="http://schemas.microsoft.com/office/spreadsheetml/2009/9/main" uri="{78C0D931-6437-407d-A8EE-F0AAD7539E65}">
      <x14:conditionalFormattings>
        <x14:conditionalFormatting xmlns:xm="http://schemas.microsoft.com/office/excel/2006/main">
          <x14:cfRule type="expression" priority="2" id="{7B4122F4-48D2-4508-962F-09C778EB6EB7}">
            <xm:f>AND('VOC Speciation'!$C$19&lt;&gt;Hidden!$A$76,'VOC Speciation'!$C$20&lt;&gt;Hidden!$A$76,'VOC Speciation'!$C$21&lt;&gt;Hidden!$A$76,'VOC Speciation'!$C$22&lt;&gt;Hidden!$A$76,'VOC Speciation'!$C$23&lt;&gt;Hidden!$A$76,'VOC Speciation'!$C$24&lt;&gt;Hidden!$A$76,'VOC Speciation'!$C$25&lt;&gt;Hidden!$A$76,'VOC Speciation'!$C$26&lt;&gt;Hidden!$A$76,'VOC Speciation'!$C$27&lt;&gt;Hidden!$A$76,'VOC Speciation'!$C$28&lt;&gt;Hidden!$A$76,'VOC Speciation'!$C$29&lt;&gt;Hidden!$A$76,'VOC Speciation'!$C$30&lt;&gt;Hidden!$A$76,'VOC Speciation'!$C$31&lt;&gt;Hidden!$A$76,'VOC Speciation'!$C$32&lt;&gt;Hidden!$A$76,'VOC Speciation'!$C$33&lt;&gt;Hidden!$A$76,'VOC Speciation'!$C$34&lt;&gt;Hidden!$A$76,'VOC Speciation'!$C$35&lt;&gt;Hidden!$A$76,'VOC Speciation'!$C$36&lt;&gt;Hidden!$A$76,'VOC Speciation'!$C$37&lt;&gt;Hidden!$A$76,'VOC Speciation'!$C$38&lt;&gt;Hidden!$A$76,'VOC Speciation'!$C$39&lt;&gt;Hidden!$A$76,'VOC Speciation'!$C$40&lt;&gt;Hidden!$A$76,'VOC Speciation'!$C$41&lt;&gt;Hidden!$A$76,'VOC Speciation'!$C$42&lt;&gt;Hidden!$A$76,'VOC Speciation'!$C$43&lt;&gt;Hidden!$A$76,'VOC Speciation'!$C$44&lt;&gt;Hidden!$A$76,'VOC Speciation'!$C$45&lt;&gt;Hidden!$A$76,'VOC Speciation'!$C$46&lt;&gt;Hidden!$A$76,'VOC Speciation'!$C$47&lt;&gt;Hidden!$A$76,'VOC Speciation'!$C$48&lt;&gt;Hidden!$A$76,'VOC Speciation'!$C$49&lt;&gt;Hidden!$A$76,'VOC Speciation'!$C$50&lt;&gt;Hidden!$A$76,'VOC Speciation'!$C$51&lt;&gt;Hidden!$A$76,'VOC Speciation'!$C$52&lt;&gt;Hidden!$A$76,'VOC Speciation'!$C$53&lt;&gt;Hidden!$A$76,'VOC Speciation'!$C$54&lt;&gt;Hidden!$A$76,'VOC Speciation'!$C$55&lt;&gt;Hidden!$A$76,'VOC Speciation'!$C$56&lt;&gt;Hidden!$A$76,'VOC Speciation'!$C$57&lt;&gt;Hidden!$A$76,'VOC Speciation'!$C$58&lt;&gt;Hidden!$A$76,'VOC Speciation'!$C$59&lt;&gt;Hidden!$A$76,'VOC Speciation'!$C$60&lt;&gt;Hidden!$A$76,'VOC Speciation'!$C$61&lt;&gt;Hidden!$A$76,'VOC Speciation'!$C$62&lt;&gt;Hidden!$A$76,'VOC Speciation'!$C$63&lt;&gt;Hidden!$A$76,'VOC Speciation'!$C$64&lt;&gt;Hidden!$A$76,'VOC Speciation'!$C$65&lt;&gt;Hidden!$A$76,'VOC Speciation'!$C$66&lt;&gt;Hidden!$A$76,'VOC Speciation'!$C$67&lt;&gt;Hidden!$A$76,'VOC Speciation'!$C$68&lt;&gt;Hidden!$A$76)</xm:f>
            <x14:dxf>
              <font>
                <color theme="0" tint="-0.499984740745262"/>
              </font>
              <fill>
                <patternFill>
                  <bgColor theme="0" tint="-0.499984740745262"/>
                </patternFill>
              </fill>
              <border>
                <left/>
                <right/>
                <top/>
                <bottom/>
              </border>
            </x14:dxf>
          </x14:cfRule>
          <xm:sqref>A1:H72</xm:sqref>
        </x14:conditionalFormatting>
        <x14:conditionalFormatting xmlns:xm="http://schemas.microsoft.com/office/excel/2006/main">
          <x14:cfRule type="cellIs" priority="8" operator="equal" id="{70D83DD1-8E69-49E3-8324-1F341343D1B8}">
            <xm:f>Hidden!$B$6</xm:f>
            <x14:dxf>
              <fill>
                <patternFill>
                  <bgColor rgb="FFE6B8B7"/>
                </patternFill>
              </fill>
            </x14:dxf>
          </x14:cfRule>
          <xm:sqref>B22:D71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ErrorMessage="1" promptTitle="Similar Stream Processing" prompt="Enter a Yes or No as to whether the representative sample was taken from a site that processes the stream in a similar manner to the actual site. If No is selected, the cell will turn red. Stop here and do not proceed further for this facility." xr:uid="{18F47570-0394-4F42-AA3F-F27EABC1C1EB}">
          <x14:formula1>
            <xm:f>Hidden!$B$5:$B$6</xm:f>
          </x14:formula1>
          <xm:sqref>D22:D71</xm:sqref>
        </x14:dataValidation>
        <x14:dataValidation type="list" allowBlank="1" showErrorMessage="1" promptTitle="Supporting Documentation" prompt="This cell is yellow indicating that a response is required. Select Yes or No from the drop-down list to state if you have attached the required documentation listed in Column F. If No, provide an explanation in the next cell." xr:uid="{332E3B92-5E59-47FB-8EA0-240AFB951F3D}">
          <x14:formula1>
            <xm:f>Hidden!$B$2:$B$3</xm:f>
          </x14:formula1>
          <xm:sqref>G22:G71</xm:sqref>
        </x14:dataValidation>
        <x14:dataValidation type="list" allowBlank="1" showErrorMessage="1" promptTitle="Producing Reservoir/Formation" prompt="Enter a Yes or No as to whether the representative sample is from the same producing reservoir/formation and from a similar depth as the actual site stream. If No is selected, the cell will turn red. Stop here and do not proceed further for this facility." xr:uid="{1C4E63AD-01FF-4D15-8DE0-DF052C82AEC0}">
          <x14:formula1>
            <xm:f>Hidden!$B$5:$B$6</xm:f>
          </x14:formula1>
          <xm:sqref>B22:B71</xm:sqref>
        </x14:dataValidation>
        <x14:dataValidation type="list" allowBlank="1" showErrorMessage="1" promptTitle="API within 3 degrees" prompt="Enter a Yes or No as to whether the representative sample has an API gravity within +/- 3 degrees of the actual site stream. If No is selected, the cell will turn red. Stop here and do not proceed further for this facility." xr:uid="{A7712DA3-ADD6-442B-B888-7C2E94597012}">
          <x14:formula1>
            <xm:f>Hidden!$B$5:$B$6</xm:f>
          </x14:formula1>
          <xm:sqref>C22:C71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0F7BD-B1C9-4782-B431-4D37F6F74BAF}">
  <sheetPr codeName="Sheet13">
    <pageSetUpPr fitToPage="1"/>
  </sheetPr>
  <dimension ref="A1:B26"/>
  <sheetViews>
    <sheetView zoomScaleNormal="100" workbookViewId="0">
      <selection sqref="A1:B1"/>
    </sheetView>
  </sheetViews>
  <sheetFormatPr defaultColWidth="0" defaultRowHeight="12" customHeight="1" zeroHeight="1" x14ac:dyDescent="0.25"/>
  <cols>
    <col min="1" max="1" width="30.7109375" style="24" customWidth="1"/>
    <col min="2" max="2" width="75.7109375" style="24" customWidth="1"/>
    <col min="3" max="16384" width="5.7109375" style="24" hidden="1"/>
  </cols>
  <sheetData>
    <row r="1" spans="1:2" ht="12" customHeight="1" thickBot="1" x14ac:dyDescent="0.3">
      <c r="A1" s="433" t="s">
        <v>799</v>
      </c>
      <c r="B1" s="433"/>
    </row>
    <row r="2" spans="1:2" ht="18" customHeight="1" thickBot="1" x14ac:dyDescent="0.3">
      <c r="A2" s="294" t="str">
        <f>Hidden!A71</f>
        <v>ERC Generation General Workbook</v>
      </c>
      <c r="B2" s="295"/>
    </row>
    <row r="3" spans="1:2" ht="18" customHeight="1" thickBot="1" x14ac:dyDescent="0.3">
      <c r="A3" s="379" t="str">
        <f>Hidden!A72</f>
        <v>TCEQ - 20948 Version 2.0 - Rev. X/26</v>
      </c>
      <c r="B3" s="381"/>
    </row>
    <row r="4" spans="1:2" ht="18" customHeight="1" thickBot="1" x14ac:dyDescent="0.3">
      <c r="A4" s="421" t="s">
        <v>511</v>
      </c>
      <c r="B4" s="423"/>
    </row>
    <row r="5" spans="1:2" ht="33" customHeight="1" x14ac:dyDescent="0.25">
      <c r="A5" s="382" t="s">
        <v>512</v>
      </c>
      <c r="B5" s="491"/>
    </row>
    <row r="6" spans="1:2" ht="33" customHeight="1" x14ac:dyDescent="0.25">
      <c r="A6" s="492" t="s">
        <v>801</v>
      </c>
      <c r="B6" s="493"/>
    </row>
    <row r="7" spans="1:2" ht="18" customHeight="1" x14ac:dyDescent="0.25">
      <c r="A7" s="326" t="s">
        <v>514</v>
      </c>
      <c r="B7" s="327"/>
    </row>
    <row r="8" spans="1:2" ht="18" customHeight="1" x14ac:dyDescent="0.25">
      <c r="A8" s="463" t="s">
        <v>969</v>
      </c>
      <c r="B8" s="494"/>
    </row>
    <row r="9" spans="1:2" ht="18" customHeight="1" thickBot="1" x14ac:dyDescent="0.3">
      <c r="A9" s="495" t="s">
        <v>515</v>
      </c>
      <c r="B9" s="496"/>
    </row>
    <row r="10" spans="1:2" s="136" customFormat="1" ht="18" customHeight="1" thickBot="1" x14ac:dyDescent="0.3">
      <c r="A10" s="127" t="s">
        <v>27</v>
      </c>
      <c r="B10" s="46" t="s">
        <v>28</v>
      </c>
    </row>
    <row r="11" spans="1:2" ht="18" customHeight="1" x14ac:dyDescent="0.25">
      <c r="A11" s="34" t="s">
        <v>37</v>
      </c>
      <c r="B11" s="35" t="s">
        <v>405</v>
      </c>
    </row>
    <row r="12" spans="1:2" ht="33" customHeight="1" x14ac:dyDescent="0.25">
      <c r="A12" s="2" t="s">
        <v>374</v>
      </c>
      <c r="B12" s="3" t="s">
        <v>388</v>
      </c>
    </row>
    <row r="13" spans="1:2" ht="33" customHeight="1" x14ac:dyDescent="0.25">
      <c r="A13" s="2" t="s">
        <v>403</v>
      </c>
      <c r="B13" s="3" t="s">
        <v>404</v>
      </c>
    </row>
    <row r="14" spans="1:2" ht="33" customHeight="1" x14ac:dyDescent="0.25">
      <c r="A14" s="2" t="s">
        <v>508</v>
      </c>
      <c r="B14" s="3" t="s">
        <v>837</v>
      </c>
    </row>
    <row r="15" spans="1:2" ht="33" customHeight="1" x14ac:dyDescent="0.25">
      <c r="A15" s="2" t="s">
        <v>390</v>
      </c>
      <c r="B15" s="3" t="s">
        <v>391</v>
      </c>
    </row>
    <row r="16" spans="1:2" ht="18" customHeight="1" x14ac:dyDescent="0.25">
      <c r="A16" s="2" t="s">
        <v>384</v>
      </c>
      <c r="B16" s="3" t="s">
        <v>389</v>
      </c>
    </row>
    <row r="17" spans="1:2" ht="33" customHeight="1" x14ac:dyDescent="0.25">
      <c r="A17" s="2" t="s">
        <v>383</v>
      </c>
      <c r="B17" s="3" t="s">
        <v>393</v>
      </c>
    </row>
    <row r="18" spans="1:2" ht="33" customHeight="1" x14ac:dyDescent="0.25">
      <c r="A18" s="2" t="s">
        <v>373</v>
      </c>
      <c r="B18" s="3" t="s">
        <v>392</v>
      </c>
    </row>
    <row r="19" spans="1:2" ht="18" customHeight="1" x14ac:dyDescent="0.25">
      <c r="A19" s="2" t="s">
        <v>385</v>
      </c>
      <c r="B19" s="3" t="s">
        <v>396</v>
      </c>
    </row>
    <row r="20" spans="1:2" ht="72" customHeight="1" x14ac:dyDescent="0.25">
      <c r="A20" s="2" t="s">
        <v>162</v>
      </c>
      <c r="B20" s="3" t="s">
        <v>806</v>
      </c>
    </row>
    <row r="21" spans="1:2" ht="46.5" customHeight="1" x14ac:dyDescent="0.25">
      <c r="A21" s="2" t="s">
        <v>34</v>
      </c>
      <c r="B21" s="3" t="s">
        <v>395</v>
      </c>
    </row>
    <row r="22" spans="1:2" ht="46.5" customHeight="1" x14ac:dyDescent="0.25">
      <c r="A22" s="2" t="s">
        <v>382</v>
      </c>
      <c r="B22" s="3" t="s">
        <v>838</v>
      </c>
    </row>
    <row r="23" spans="1:2" ht="18" customHeight="1" x14ac:dyDescent="0.25">
      <c r="A23" s="2" t="s">
        <v>33</v>
      </c>
      <c r="B23" s="36" t="s">
        <v>394</v>
      </c>
    </row>
    <row r="24" spans="1:2" ht="33" customHeight="1" thickBot="1" x14ac:dyDescent="0.3">
      <c r="A24" s="24" t="s">
        <v>15</v>
      </c>
      <c r="B24" s="36" t="s">
        <v>839</v>
      </c>
    </row>
    <row r="25" spans="1:2" ht="18" customHeight="1" thickBot="1" x14ac:dyDescent="0.3">
      <c r="A25" s="497" t="s">
        <v>1028</v>
      </c>
      <c r="B25" s="498"/>
    </row>
    <row r="26" spans="1:2" ht="12" hidden="1" customHeight="1" x14ac:dyDescent="0.25">
      <c r="A26" s="433" t="str">
        <f>Hidden!$B$73</f>
        <v xml:space="preserve">This cell is intentionally left blank. </v>
      </c>
      <c r="B26" s="433"/>
    </row>
  </sheetData>
  <sheetProtection algorithmName="SHA-512" hashValue="R0U0W0NmalbDy5cwNTxzpsiJjXOWGkUHRyQXgSKNhFLHYP6Mwg9TgNLOiicPxaXJdO180J8Kp/dpulzeyD9f8Q==" saltValue="mnavopoBgpj7vvlCRpLKKg==" spinCount="100000" sheet="1" objects="1" scenarios="1" formatColumns="0" formatRows="0" autoFilter="0"/>
  <sortState xmlns:xlrd2="http://schemas.microsoft.com/office/spreadsheetml/2017/richdata2" ref="A12:A24">
    <sortCondition ref="A11:A24"/>
  </sortState>
  <mergeCells count="11">
    <mergeCell ref="A26:B26"/>
    <mergeCell ref="A1:B1"/>
    <mergeCell ref="A2:B2"/>
    <mergeCell ref="A3:B3"/>
    <mergeCell ref="A4:B4"/>
    <mergeCell ref="A5:B5"/>
    <mergeCell ref="A6:B6"/>
    <mergeCell ref="A7:B7"/>
    <mergeCell ref="A8:B8"/>
    <mergeCell ref="A9:B9"/>
    <mergeCell ref="A25:B25"/>
  </mergeCells>
  <phoneticPr fontId="12" type="noConversion"/>
  <hyperlinks>
    <hyperlink ref="A8" r:id="rId1" display="https://texreg.sos.state.tx.us/public/readtac$ext.TacPage?sl=R&amp;app=9&amp;p_dir=&amp;p_rloc=&amp;p_tloc=&amp;p_ploc=&amp;pg=1&amp;p_tac=&amp;ti=30&amp;pt=1&amp;ch=101&amp;rl=300" xr:uid="{B8686D87-31B8-4BAB-9EA0-C47CDF7BBE1D}"/>
    <hyperlink ref="A9:B9" location="Cover!A1" tooltip="Cover Sheet Link. Click once to follow. Click and hold to select this cell." display="Click here to return to the Cover Sheet." xr:uid="{3D9C915A-9F23-42FB-B1C5-B9C89C3E432B}"/>
    <hyperlink ref="A8:B8" r:id="rId2" tooltip="30 TAC Chapter 101, Section 300 Definitions Link" display="30 TAC §101.300" xr:uid="{835F7931-4406-4371-98E2-47F35A8995D4}"/>
    <hyperlink ref="A25:B25" location="Acronyms!A1" tooltip="Acronyms Worksheet Link. Click once to follow. Click and hold to select this cell." display="Click here to go to the Acronyms Worksheet." xr:uid="{59B3D703-565C-416A-8468-12E15E946439}"/>
  </hyperlinks>
  <pageMargins left="0.25" right="0.25" top="0.75" bottom="0.75" header="0.3" footer="0.3"/>
  <pageSetup scale="95" orientation="portrait" r:id="rId3"/>
  <headerFooter differentFirst="1">
    <oddHeader>&amp;C&amp;"Arial,Regular"&amp;14TCEQ Application Workbook</oddHeader>
    <oddFooter>&amp;L&amp;"Arial,Regular"Version 1.0&amp;C&amp;"Arial,Regular"Sheet: &amp;A&amp;R&amp;"Arial,Regular"Page: &amp;P</oddFooter>
    <firstHeader>&amp;C&amp;"Arial,Regular"&amp;14Texas Commission on Environmental Quality (TCEQ) Application Workbook</firstHeader>
    <firstFooter>&amp;L&amp;"Arial,Regular"Version 1.0&amp;C&amp;"Arial,Regular"Sheet: &amp;A&amp;R&amp;"Arial,Regular"Page: &amp;P</firstFooter>
  </headerFooter>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DC1F387123C4D439FDF2244524426C6" ma:contentTypeVersion="2" ma:contentTypeDescription="Create a new document." ma:contentTypeScope="" ma:versionID="5a2d10561445312df1e47a66fb904ef5">
  <xsd:schema xmlns:xsd="http://www.w3.org/2001/XMLSchema" xmlns:xs="http://www.w3.org/2001/XMLSchema" xmlns:p="http://schemas.microsoft.com/office/2006/metadata/properties" xmlns:ns3="d6c385f6-3bbc-41eb-8a65-720bae1a9f3e" targetNamespace="http://schemas.microsoft.com/office/2006/metadata/properties" ma:root="true" ma:fieldsID="a457d2a84e3bc83aabb10df23b485883" ns3:_="">
    <xsd:import namespace="d6c385f6-3bbc-41eb-8a65-720bae1a9f3e"/>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c385f6-3bbc-41eb-8a65-720bae1a9f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A76ABC8-C94C-4E12-A148-C91F5F28FF0F}">
  <ds:schemaRefs>
    <ds:schemaRef ds:uri="http://schemas.microsoft.com/sharepoint/v3/contenttype/forms"/>
  </ds:schemaRefs>
</ds:datastoreItem>
</file>

<file path=customXml/itemProps2.xml><?xml version="1.0" encoding="utf-8"?>
<ds:datastoreItem xmlns:ds="http://schemas.openxmlformats.org/officeDocument/2006/customXml" ds:itemID="{408CA63C-1461-471B-A657-10135E4773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c385f6-3bbc-41eb-8a65-720bae1a9f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2DAB18-8BB4-4F82-9F3E-DD2A5BCA375B}">
  <ds:schemaRefs>
    <ds:schemaRef ds:uri="http://purl.org/dc/dcmitype/"/>
    <ds:schemaRef ds:uri="http://www.w3.org/XML/1998/namespace"/>
    <ds:schemaRef ds:uri="http://schemas.microsoft.com/office/2006/documentManagement/types"/>
    <ds:schemaRef ds:uri="http://purl.org/dc/terms/"/>
    <ds:schemaRef ds:uri="http://schemas.microsoft.com/office/infopath/2007/PartnerControls"/>
    <ds:schemaRef ds:uri="http://purl.org/dc/elements/1.1/"/>
    <ds:schemaRef ds:uri="http://schemas.openxmlformats.org/package/2006/metadata/core-properties"/>
    <ds:schemaRef ds:uri="d6c385f6-3bbc-41eb-8a65-720bae1a9f3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84</vt:i4>
      </vt:variant>
    </vt:vector>
  </HeadingPairs>
  <TitlesOfParts>
    <vt:vector size="94" baseType="lpstr">
      <vt:lpstr>Cover</vt:lpstr>
      <vt:lpstr>General</vt:lpstr>
      <vt:lpstr>Facility Information</vt:lpstr>
      <vt:lpstr>Emission Supporting Documents</vt:lpstr>
      <vt:lpstr>Permitting</vt:lpstr>
      <vt:lpstr>Regulations</vt:lpstr>
      <vt:lpstr>VOC Speciation</vt:lpstr>
      <vt:lpstr>Representative Site Analysis</vt:lpstr>
      <vt:lpstr>Glossary</vt:lpstr>
      <vt:lpstr>Acronyms</vt:lpstr>
      <vt:lpstr>_C</vt:lpstr>
      <vt:lpstr>General!_GoBack</vt:lpstr>
      <vt:lpstr>General!_Hlk1463364</vt:lpstr>
      <vt:lpstr>A</vt:lpstr>
      <vt:lpstr>Afterburner</vt:lpstr>
      <vt:lpstr>AmineHeater</vt:lpstr>
      <vt:lpstr>AmineUnit</vt:lpstr>
      <vt:lpstr>AuxiliarySteamBoiler</vt:lpstr>
      <vt:lpstr>B</vt:lpstr>
      <vt:lpstr>Barge</vt:lpstr>
      <vt:lpstr>Blowdown</vt:lpstr>
      <vt:lpstr>Boiler</vt:lpstr>
      <vt:lpstr>BoilerandIndustrialFurnace</vt:lpstr>
      <vt:lpstr>CFRPart60</vt:lpstr>
      <vt:lpstr>CFRPart61</vt:lpstr>
      <vt:lpstr>CFRPart63</vt:lpstr>
      <vt:lpstr>Chapters</vt:lpstr>
      <vt:lpstr>Cleaning</vt:lpstr>
      <vt:lpstr>CogenerationUnit</vt:lpstr>
      <vt:lpstr>CokingUnit</vt:lpstr>
      <vt:lpstr>Controller</vt:lpstr>
      <vt:lpstr>CoolingTower</vt:lpstr>
      <vt:lpstr>D</vt:lpstr>
      <vt:lpstr>Degassing</vt:lpstr>
      <vt:lpstr>Dryer</vt:lpstr>
      <vt:lpstr>Ductburnerusedinturbineexhaust</vt:lpstr>
      <vt:lpstr>E</vt:lpstr>
      <vt:lpstr>FixedRoofStorageTank</vt:lpstr>
      <vt:lpstr>Flaker</vt:lpstr>
      <vt:lpstr>Flare</vt:lpstr>
      <vt:lpstr>FloatingRoofStorageTank</vt:lpstr>
      <vt:lpstr>FluidCatalyticCrackingUnit</vt:lpstr>
      <vt:lpstr>FugitiveEmissions</vt:lpstr>
      <vt:lpstr>Furnace</vt:lpstr>
      <vt:lpstr>GlycolDehydrator</vt:lpstr>
      <vt:lpstr>GunbarrelTank</vt:lpstr>
      <vt:lpstr>Heater</vt:lpstr>
      <vt:lpstr>HeaterTreater</vt:lpstr>
      <vt:lpstr>HeatTreatingMetallurgicalFurnace</vt:lpstr>
      <vt:lpstr>Incinerator</vt:lpstr>
      <vt:lpstr>Kiln</vt:lpstr>
      <vt:lpstr>LeanBurnReciprocatingEngine</vt:lpstr>
      <vt:lpstr>LightWeightAggregateKiln</vt:lpstr>
      <vt:lpstr>LimeKiln</vt:lpstr>
      <vt:lpstr>LineHeater</vt:lpstr>
      <vt:lpstr>LoadingProcesses</vt:lpstr>
      <vt:lpstr>MetallurgicalReheatFurnace</vt:lpstr>
      <vt:lpstr>Regulations!Other</vt:lpstr>
      <vt:lpstr>'VOC Speciation'!Other</vt:lpstr>
      <vt:lpstr>Oven</vt:lpstr>
      <vt:lpstr>PaintingBayPaintBooth</vt:lpstr>
      <vt:lpstr>PneumaticPump</vt:lpstr>
      <vt:lpstr>Acronyms!Print_Area</vt:lpstr>
      <vt:lpstr>Cover!Print_Area</vt:lpstr>
      <vt:lpstr>'Emission Supporting Documents'!Print_Area</vt:lpstr>
      <vt:lpstr>'Facility Information'!Print_Area</vt:lpstr>
      <vt:lpstr>General!Print_Area</vt:lpstr>
      <vt:lpstr>Glossary!Print_Area</vt:lpstr>
      <vt:lpstr>Permitting!Print_Area</vt:lpstr>
      <vt:lpstr>Regulations!Print_Area</vt:lpstr>
      <vt:lpstr>'Representative Site Analysis'!Print_Area</vt:lpstr>
      <vt:lpstr>'VOC Speciation'!Print_Area</vt:lpstr>
      <vt:lpstr>ProcessHeater</vt:lpstr>
      <vt:lpstr>PulpingLiquorRecoveryFurnace</vt:lpstr>
      <vt:lpstr>PyrolysisReactorProcessHeater</vt:lpstr>
      <vt:lpstr>Reboiler</vt:lpstr>
      <vt:lpstr>RichBurnReciprocatingEngine</vt:lpstr>
      <vt:lpstr>Roaster</vt:lpstr>
      <vt:lpstr>Separators</vt:lpstr>
      <vt:lpstr>TACChapter101</vt:lpstr>
      <vt:lpstr>TACChapter106</vt:lpstr>
      <vt:lpstr>TACChapter115</vt:lpstr>
      <vt:lpstr>TACChapter117</vt:lpstr>
      <vt:lpstr>ThermalOxidizer</vt:lpstr>
      <vt:lpstr>Title30TACChapter101</vt:lpstr>
      <vt:lpstr>Title30TACChapter106</vt:lpstr>
      <vt:lpstr>Title30TACChapter115</vt:lpstr>
      <vt:lpstr>Title30TACChapter117</vt:lpstr>
      <vt:lpstr>Title40CFRPart60</vt:lpstr>
      <vt:lpstr>Title40CFRPart61</vt:lpstr>
      <vt:lpstr>Title40CFRPart63</vt:lpstr>
      <vt:lpstr>Turbine</vt:lpstr>
      <vt:lpstr>VaporCombustor</vt:lpstr>
      <vt:lpstr>WallFiredBoiler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TCEQ Form 20948 - Emission Reduction Credits (ERC) Generation General Workbook</dc:title>
  <dc:creator>Kelly Mackenzie</dc:creator>
  <cp:lastModifiedBy>Vern Casal</cp:lastModifiedBy>
  <cp:lastPrinted>2021-07-09T14:38:54Z</cp:lastPrinted>
  <dcterms:created xsi:type="dcterms:W3CDTF">2020-05-18T12:55:02Z</dcterms:created>
  <dcterms:modified xsi:type="dcterms:W3CDTF">2026-04-03T20:50:25Z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Name">
    <vt:lpwstr>EBTGeneralApp</vt:lpwstr>
  </property>
  <property fmtid="{D5CDD505-2E9C-101B-9397-08002B2CF9AE}" pid="3" name="Version Date">
    <vt:filetime>2026-04-10T10:00:00Z</vt:filetime>
  </property>
  <property fmtid="{D5CDD505-2E9C-101B-9397-08002B2CF9AE}" pid="4" name="Version Number">
    <vt:lpwstr>1.0.2</vt:lpwstr>
  </property>
  <property fmtid="{D5CDD505-2E9C-101B-9397-08002B2CF9AE}" pid="5" name="ContentTypeId">
    <vt:lpwstr>0x0101004DC1F387123C4D439FDF2244524426C6</vt:lpwstr>
  </property>
</Properties>
</file>