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J:\WQPD\02PnI\TMDL\06D Bosque Monitoring\Public Outreach and Briefings\2020StakeholderStatusMeeting\MeetingFollowup\"/>
    </mc:Choice>
  </mc:AlternateContent>
  <xr:revisionPtr revIDLastSave="0" documentId="13_ncr:1_{A34D0E6F-B467-4D91-8FA0-5E80CB148371}" xr6:coauthVersionLast="45" xr6:coauthVersionMax="45" xr10:uidLastSave="{00000000-0000-0000-0000-000000000000}"/>
  <bookViews>
    <workbookView xWindow="1515" yWindow="1515" windowWidth="23040" windowHeight="12195" xr2:uid="{00000000-000D-0000-FFFF-FFFF00000000}"/>
  </bookViews>
  <sheets>
    <sheet name="BO020" sheetId="1" r:id="rId1"/>
    <sheet name="BO040" sheetId="4" r:id="rId2"/>
    <sheet name="BO070" sheetId="5" r:id="rId3"/>
    <sheet name="BO090" sheetId="8" r:id="rId4"/>
    <sheet name="BO095" sheetId="9" r:id="rId5"/>
    <sheet name="GC100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8" l="1"/>
  <c r="E23" i="8"/>
  <c r="E24" i="8" s="1"/>
  <c r="Q11" i="9" l="1"/>
  <c r="O11" i="9"/>
  <c r="M11" i="9"/>
  <c r="K11" i="9"/>
  <c r="I11" i="9"/>
  <c r="G11" i="9"/>
</calcChain>
</file>

<file path=xl/sharedStrings.xml><?xml version="1.0" encoding="utf-8"?>
<sst xmlns="http://schemas.openxmlformats.org/spreadsheetml/2006/main" count="287" uniqueCount="112">
  <si>
    <t>Site</t>
  </si>
  <si>
    <t>Storm #</t>
  </si>
  <si>
    <t>Begin</t>
  </si>
  <si>
    <t>Elapsed (hh:mm)</t>
  </si>
  <si>
    <t>TMISS (hhh:mm)</t>
  </si>
  <si>
    <t>Volume (ft3)</t>
  </si>
  <si>
    <t>NH3-N (mg/L)</t>
  </si>
  <si>
    <t>NH3-N (kg)</t>
  </si>
  <si>
    <t>NO23-N (mg/L)</t>
  </si>
  <si>
    <t>NO23-N (kg)</t>
  </si>
  <si>
    <t>TKN (mg/L)</t>
  </si>
  <si>
    <t>TKN (kg)</t>
  </si>
  <si>
    <t>PO4-P (mg/L)</t>
  </si>
  <si>
    <t>PO4-P (kg)</t>
  </si>
  <si>
    <t>Total-P (mg/L)</t>
  </si>
  <si>
    <t>Total-P (kg)</t>
  </si>
  <si>
    <t>TSS (mg/L)</t>
  </si>
  <si>
    <t>TSS (kg)</t>
  </si>
  <si>
    <t>bo020</t>
  </si>
  <si>
    <t xml:space="preserve">  0:00</t>
  </si>
  <si>
    <t xml:space="preserve"> 15JAN17:18:40</t>
  </si>
  <si>
    <t xml:space="preserve"> 40:00</t>
  </si>
  <si>
    <t xml:space="preserve"> 02APR17:03:15</t>
  </si>
  <si>
    <t xml:space="preserve"> 77:25</t>
  </si>
  <si>
    <t xml:space="preserve"> 25JUN17:08:00</t>
  </si>
  <si>
    <t xml:space="preserve"> 71:50</t>
  </si>
  <si>
    <t xml:space="preserve"> 25:00</t>
  </si>
  <si>
    <t xml:space="preserve"> 08NOV17:06:20</t>
  </si>
  <si>
    <t xml:space="preserve"> 49:25</t>
  </si>
  <si>
    <t xml:space="preserve"> 49:20</t>
  </si>
  <si>
    <t xml:space="preserve"> 08NOV17:08:40</t>
  </si>
  <si>
    <t>bo040</t>
  </si>
  <si>
    <t xml:space="preserve"> 24JUN17:06:55</t>
  </si>
  <si>
    <t xml:space="preserve"> 02APR17:01:45</t>
  </si>
  <si>
    <t xml:space="preserve"> 61:25</t>
  </si>
  <si>
    <t xml:space="preserve"> 15JAN17:20:05</t>
  </si>
  <si>
    <t xml:space="preserve"> 56:10</t>
  </si>
  <si>
    <t xml:space="preserve"> 09NOV17:05:05</t>
  </si>
  <si>
    <t>bo070</t>
  </si>
  <si>
    <t xml:space="preserve"> 24JUN17:10:55</t>
  </si>
  <si>
    <t xml:space="preserve"> 02APR17:02:55</t>
  </si>
  <si>
    <t xml:space="preserve"> 84:35</t>
  </si>
  <si>
    <t xml:space="preserve"> 15JAN17:23:00</t>
  </si>
  <si>
    <t xml:space="preserve"> 02APR17:10:25</t>
  </si>
  <si>
    <t xml:space="preserve"> 69:25</t>
  </si>
  <si>
    <t>gc100</t>
  </si>
  <si>
    <t xml:space="preserve"> 16JAN17:08:25</t>
  </si>
  <si>
    <t xml:space="preserve"> 03APR17:00:25</t>
  </si>
  <si>
    <t xml:space="preserve"> 56:05</t>
  </si>
  <si>
    <t xml:space="preserve"> 24JUN17:08:45</t>
  </si>
  <si>
    <t>flow(cfs)</t>
  </si>
  <si>
    <t>bo090</t>
  </si>
  <si>
    <t xml:space="preserve"> 15JAN17:16:25</t>
  </si>
  <si>
    <t xml:space="preserve"> 25JUN17:08:15</t>
  </si>
  <si>
    <t xml:space="preserve"> 10NOV17:09:45</t>
  </si>
  <si>
    <t xml:space="preserve"> 49:00</t>
  </si>
  <si>
    <t>bo095</t>
  </si>
  <si>
    <t xml:space="preserve"> 15JAN17:21:00</t>
  </si>
  <si>
    <t xml:space="preserve">  0:20</t>
  </si>
  <si>
    <t xml:space="preserve"> 02APR17:12:15</t>
  </si>
  <si>
    <t xml:space="preserve"> 24JUN17:11:40</t>
  </si>
  <si>
    <t xml:space="preserve"> 122:45</t>
  </si>
  <si>
    <t xml:space="preserve"> 28FEB18:07:25</t>
  </si>
  <si>
    <t xml:space="preserve"> 73:25</t>
  </si>
  <si>
    <t xml:space="preserve"> 17MAR18:14:30</t>
  </si>
  <si>
    <t xml:space="preserve"> 41:25</t>
  </si>
  <si>
    <t xml:space="preserve"> 27MAR18:08:40</t>
  </si>
  <si>
    <t xml:space="preserve"> 71:40</t>
  </si>
  <si>
    <t xml:space="preserve"> 13AUG18:12:40</t>
  </si>
  <si>
    <t xml:space="preserve"> 45:00</t>
  </si>
  <si>
    <t xml:space="preserve"> 06SEP18:17:20</t>
  </si>
  <si>
    <t xml:space="preserve"> 16OCT18:07:50</t>
  </si>
  <si>
    <t xml:space="preserve"> 96:55</t>
  </si>
  <si>
    <t xml:space="preserve"> 28FEB18:11:55</t>
  </si>
  <si>
    <t xml:space="preserve"> 17MAR18:14:35</t>
  </si>
  <si>
    <t xml:space="preserve"> 27MAR18:09:55</t>
  </si>
  <si>
    <t xml:space="preserve"> 13AUG18:13:20</t>
  </si>
  <si>
    <t xml:space="preserve"> 43:50</t>
  </si>
  <si>
    <t xml:space="preserve"> 06SEP18:17:55</t>
  </si>
  <si>
    <t xml:space="preserve"> 15OCT18:06:50</t>
  </si>
  <si>
    <t xml:space="preserve"> 01MAR18:06:30</t>
  </si>
  <si>
    <t xml:space="preserve"> 57:25</t>
  </si>
  <si>
    <t xml:space="preserve"> 18MAR18:06:40</t>
  </si>
  <si>
    <t xml:space="preserve"> 27MAR18:20:25</t>
  </si>
  <si>
    <t xml:space="preserve"> 12AUG18:05:00</t>
  </si>
  <si>
    <t xml:space="preserve"> 07SEP18:04:30</t>
  </si>
  <si>
    <t xml:space="preserve"> 15OCT18:07:10</t>
  </si>
  <si>
    <t xml:space="preserve"> 19MAR18:23:15</t>
  </si>
  <si>
    <t xml:space="preserve"> 81:25</t>
  </si>
  <si>
    <t xml:space="preserve"> 28MAR18:02:00</t>
  </si>
  <si>
    <t xml:space="preserve"> 11AUG18:19:35</t>
  </si>
  <si>
    <t xml:space="preserve"> 09SEP18:09:40</t>
  </si>
  <si>
    <t xml:space="preserve"> 15OCT18:06:45</t>
  </si>
  <si>
    <t xml:space="preserve"> 20MAR18:21:10</t>
  </si>
  <si>
    <t xml:space="preserve"> 60:30</t>
  </si>
  <si>
    <t xml:space="preserve"> 28MAR18:09:45</t>
  </si>
  <si>
    <t xml:space="preserve"> 13AUG18:10:40</t>
  </si>
  <si>
    <t xml:space="preserve"> 71:10</t>
  </si>
  <si>
    <t xml:space="preserve"> 09SEP18:10:00</t>
  </si>
  <si>
    <t xml:space="preserve"> 15OCT18:08:30</t>
  </si>
  <si>
    <t xml:space="preserve"> 97:35</t>
  </si>
  <si>
    <t xml:space="preserve"> 19OCT18:10:10</t>
  </si>
  <si>
    <t xml:space="preserve"> 28MAR18:01:40</t>
  </si>
  <si>
    <t xml:space="preserve"> 55:40</t>
  </si>
  <si>
    <t xml:space="preserve"> 15OCT18:09:35</t>
  </si>
  <si>
    <t>23apr19:20:25</t>
  </si>
  <si>
    <t>n/a</t>
  </si>
  <si>
    <t>4/24/2019:01:00</t>
  </si>
  <si>
    <t>4/25/2019:10:55</t>
  </si>
  <si>
    <t>4/24/2019:03:05</t>
  </si>
  <si>
    <t>4/23/2019:22:40</t>
  </si>
  <si>
    <t>End of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</si>
</sst>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5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2" fontId="0" fillId="0" borderId="0" xfId="0" applyNumberFormat="1"/>
    <xf numFmtId="46" fontId="0" fillId="0" borderId="0" xfId="0" applyNumberFormat="1"/>
    <xf numFmtId="164" fontId="0" fillId="0" borderId="0" xfId="1" applyNumberFormat="1" applyFont="1" applyAlignment="1">
      <alignment wrapText="1"/>
    </xf>
    <xf numFmtId="164" fontId="0" fillId="0" borderId="0" xfId="1" applyNumberFormat="1" applyFont="1"/>
    <xf numFmtId="165" fontId="0" fillId="0" borderId="0" xfId="0" applyNumberFormat="1"/>
    <xf numFmtId="1" fontId="0" fillId="0" borderId="0" xfId="0" applyNumberFormat="1"/>
    <xf numFmtId="21" fontId="0" fillId="0" borderId="0" xfId="0" applyNumberFormat="1"/>
    <xf numFmtId="0" fontId="0" fillId="33" borderId="0" xfId="0" applyFill="1"/>
    <xf numFmtId="2" fontId="0" fillId="0" borderId="0" xfId="0" applyNumberFormat="1" applyFill="1"/>
    <xf numFmtId="0" fontId="0" fillId="0" borderId="0" xfId="0" applyFill="1"/>
    <xf numFmtId="164" fontId="0" fillId="0" borderId="0" xfId="1" applyNumberFormat="1" applyFont="1" applyFill="1"/>
    <xf numFmtId="4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NH</a:t>
            </a:r>
            <a:r>
              <a:rPr lang="en-US" b="1" baseline="-25000"/>
              <a:t>3</a:t>
            </a:r>
            <a:r>
              <a:rPr lang="en-US" b="1"/>
              <a:t>-N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'BO020'!$H$1</c:f>
              <c:strCache>
                <c:ptCount val="1"/>
                <c:pt idx="0">
                  <c:v>NH3-N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7.1156846773463664E-2"/>
                  <c:y val="0.132006908242619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'BO020'!$F$2:$F$12</c:f>
              <c:numCache>
                <c:formatCode>0.0</c:formatCode>
                <c:ptCount val="11"/>
                <c:pt idx="0">
                  <c:v>2.4363900000000003</c:v>
                </c:pt>
                <c:pt idx="1">
                  <c:v>10.328175</c:v>
                </c:pt>
                <c:pt idx="2">
                  <c:v>259.95928200000003</c:v>
                </c:pt>
                <c:pt idx="3">
                  <c:v>5.0528610000000009</c:v>
                </c:pt>
                <c:pt idx="4">
                  <c:v>5.2011630000000002</c:v>
                </c:pt>
                <c:pt idx="5">
                  <c:v>4.7774430000000008</c:v>
                </c:pt>
                <c:pt idx="6">
                  <c:v>5.317686000000001</c:v>
                </c:pt>
                <c:pt idx="7">
                  <c:v>0.80153700000000005</c:v>
                </c:pt>
                <c:pt idx="8">
                  <c:v>58.469829000000004</c:v>
                </c:pt>
                <c:pt idx="9">
                  <c:v>537.55237800000009</c:v>
                </c:pt>
                <c:pt idx="10">
                  <c:v>400.4</c:v>
                </c:pt>
              </c:numCache>
            </c:numRef>
          </c:xVal>
          <c:yVal>
            <c:numRef>
              <c:f>'BO020'!$H$2:$H$12</c:f>
              <c:numCache>
                <c:formatCode>0.00</c:formatCode>
                <c:ptCount val="11"/>
                <c:pt idx="0">
                  <c:v>0.03</c:v>
                </c:pt>
                <c:pt idx="1">
                  <c:v>0.216</c:v>
                </c:pt>
                <c:pt idx="2">
                  <c:v>0.314</c:v>
                </c:pt>
                <c:pt idx="3">
                  <c:v>8.8999999999999996E-2</c:v>
                </c:pt>
                <c:pt idx="4" formatCode="General">
                  <c:v>0.16500000000000001</c:v>
                </c:pt>
                <c:pt idx="5" formatCode="General">
                  <c:v>0.03</c:v>
                </c:pt>
                <c:pt idx="6" formatCode="General">
                  <c:v>0.03</c:v>
                </c:pt>
                <c:pt idx="7" formatCode="General">
                  <c:v>0.113</c:v>
                </c:pt>
                <c:pt idx="8" formatCode="General">
                  <c:v>0.14299999999999999</c:v>
                </c:pt>
                <c:pt idx="9" formatCode="General">
                  <c:v>0.24</c:v>
                </c:pt>
                <c:pt idx="10">
                  <c:v>0.58299999999999996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68-4CB8-A30B-6CAE34F81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708744"/>
        <c:axId val="423709136"/>
      </c:scatterChart>
      <c:valAx>
        <c:axId val="423708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09136"/>
        <c:crosses val="autoZero"/>
        <c:crossBetween val="midCat"/>
      </c:valAx>
      <c:valAx>
        <c:axId val="42370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08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</a:t>
            </a:r>
            <a:r>
              <a:rPr lang="en-US" b="1" baseline="-25000"/>
              <a:t>4</a:t>
            </a:r>
            <a:r>
              <a:rPr lang="en-US" b="1"/>
              <a:t>-P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'BO040'!$N$1</c:f>
              <c:strCache>
                <c:ptCount val="1"/>
                <c:pt idx="0">
                  <c:v>PO4-P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4.4999547470359307E-4"/>
                  <c:y val="0.180872500928940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'BO040'!$F$2:$F$12</c:f>
              <c:numCache>
                <c:formatCode>0.0</c:formatCode>
                <c:ptCount val="11"/>
                <c:pt idx="0">
                  <c:v>10.532973</c:v>
                </c:pt>
                <c:pt idx="1">
                  <c:v>13.633191</c:v>
                </c:pt>
                <c:pt idx="2">
                  <c:v>502.35890100000006</c:v>
                </c:pt>
                <c:pt idx="3">
                  <c:v>10.720116000000001</c:v>
                </c:pt>
                <c:pt idx="4">
                  <c:v>15.628206</c:v>
                </c:pt>
                <c:pt idx="5">
                  <c:v>15.448125000000001</c:v>
                </c:pt>
                <c:pt idx="6">
                  <c:v>11.549901</c:v>
                </c:pt>
                <c:pt idx="7">
                  <c:v>9.0817320000000006</c:v>
                </c:pt>
                <c:pt idx="8">
                  <c:v>118.24612800000001</c:v>
                </c:pt>
                <c:pt idx="9">
                  <c:v>658.026567</c:v>
                </c:pt>
                <c:pt idx="10">
                  <c:v>677.4</c:v>
                </c:pt>
              </c:numCache>
            </c:numRef>
          </c:xVal>
          <c:yVal>
            <c:numRef>
              <c:f>'BO040'!$N$2:$N$12</c:f>
              <c:numCache>
                <c:formatCode>0.00</c:formatCode>
                <c:ptCount val="11"/>
                <c:pt idx="0">
                  <c:v>0.20100000000000001</c:v>
                </c:pt>
                <c:pt idx="1">
                  <c:v>0.221</c:v>
                </c:pt>
                <c:pt idx="2">
                  <c:v>0.35899999999999999</c:v>
                </c:pt>
                <c:pt idx="3">
                  <c:v>0.188</c:v>
                </c:pt>
                <c:pt idx="4" formatCode="General">
                  <c:v>0.26700000000000002</c:v>
                </c:pt>
                <c:pt idx="5" formatCode="General">
                  <c:v>2.5999999999999999E-2</c:v>
                </c:pt>
                <c:pt idx="6" formatCode="General">
                  <c:v>4.2000000000000003E-2</c:v>
                </c:pt>
                <c:pt idx="7" formatCode="General">
                  <c:v>0.152</c:v>
                </c:pt>
                <c:pt idx="8" formatCode="General">
                  <c:v>0.30599999999999999</c:v>
                </c:pt>
                <c:pt idx="9" formatCode="General">
                  <c:v>0.47899999999999998</c:v>
                </c:pt>
                <c:pt idx="10">
                  <c:v>0.374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6DF-4237-8A58-FE7106A02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227944"/>
        <c:axId val="425228336"/>
      </c:scatterChart>
      <c:valAx>
        <c:axId val="425227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28336"/>
        <c:crosses val="autoZero"/>
        <c:crossBetween val="midCat"/>
      </c:valAx>
      <c:valAx>
        <c:axId val="42522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27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Total-P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'BO040'!$P$1</c:f>
              <c:strCache>
                <c:ptCount val="1"/>
                <c:pt idx="0">
                  <c:v>Total-P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3.5393248257760884E-2"/>
                  <c:y val="0.1389877071978083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'BO040'!$F$2:$F$12</c:f>
              <c:numCache>
                <c:formatCode>0.0</c:formatCode>
                <c:ptCount val="11"/>
                <c:pt idx="0">
                  <c:v>10.532973</c:v>
                </c:pt>
                <c:pt idx="1">
                  <c:v>13.633191</c:v>
                </c:pt>
                <c:pt idx="2">
                  <c:v>502.35890100000006</c:v>
                </c:pt>
                <c:pt idx="3">
                  <c:v>10.720116000000001</c:v>
                </c:pt>
                <c:pt idx="4">
                  <c:v>15.628206</c:v>
                </c:pt>
                <c:pt idx="5">
                  <c:v>15.448125000000001</c:v>
                </c:pt>
                <c:pt idx="6">
                  <c:v>11.549901</c:v>
                </c:pt>
                <c:pt idx="7">
                  <c:v>9.0817320000000006</c:v>
                </c:pt>
                <c:pt idx="8">
                  <c:v>118.24612800000001</c:v>
                </c:pt>
                <c:pt idx="9">
                  <c:v>658.026567</c:v>
                </c:pt>
                <c:pt idx="10">
                  <c:v>677.4</c:v>
                </c:pt>
              </c:numCache>
            </c:numRef>
          </c:xVal>
          <c:yVal>
            <c:numRef>
              <c:f>'BO040'!$P$2:$P$12</c:f>
              <c:numCache>
                <c:formatCode>0.00</c:formatCode>
                <c:ptCount val="11"/>
                <c:pt idx="0">
                  <c:v>0.36499999999999999</c:v>
                </c:pt>
                <c:pt idx="1">
                  <c:v>0.34899999999999998</c:v>
                </c:pt>
                <c:pt idx="2">
                  <c:v>0.83699999999999997</c:v>
                </c:pt>
                <c:pt idx="3">
                  <c:v>0.42</c:v>
                </c:pt>
                <c:pt idx="4" formatCode="General">
                  <c:v>0.53400000000000003</c:v>
                </c:pt>
                <c:pt idx="5" formatCode="General">
                  <c:v>0.33</c:v>
                </c:pt>
                <c:pt idx="6" formatCode="General">
                  <c:v>0.218</c:v>
                </c:pt>
                <c:pt idx="7" formatCode="General">
                  <c:v>0.64</c:v>
                </c:pt>
                <c:pt idx="8" formatCode="General">
                  <c:v>0.86199999999999999</c:v>
                </c:pt>
                <c:pt idx="9" formatCode="General">
                  <c:v>0.85299999999999998</c:v>
                </c:pt>
                <c:pt idx="10">
                  <c:v>1.1439999999999999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5C-4214-96DD-ED14AFB94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229120"/>
        <c:axId val="425229512"/>
      </c:scatterChart>
      <c:valAx>
        <c:axId val="425229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29512"/>
        <c:crosses val="autoZero"/>
        <c:crossBetween val="midCat"/>
      </c:valAx>
      <c:valAx>
        <c:axId val="425229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29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'BO040'!$R$1</c:f>
              <c:strCache>
                <c:ptCount val="1"/>
                <c:pt idx="0">
                  <c:v>TSS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7.3979471085592427E-2"/>
                  <c:y val="-8.745676851670668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'BO040'!$F$2:$F$12</c:f>
              <c:numCache>
                <c:formatCode>0.0</c:formatCode>
                <c:ptCount val="11"/>
                <c:pt idx="0">
                  <c:v>10.532973</c:v>
                </c:pt>
                <c:pt idx="1">
                  <c:v>13.633191</c:v>
                </c:pt>
                <c:pt idx="2">
                  <c:v>502.35890100000006</c:v>
                </c:pt>
                <c:pt idx="3">
                  <c:v>10.720116000000001</c:v>
                </c:pt>
                <c:pt idx="4">
                  <c:v>15.628206</c:v>
                </c:pt>
                <c:pt idx="5">
                  <c:v>15.448125000000001</c:v>
                </c:pt>
                <c:pt idx="6">
                  <c:v>11.549901</c:v>
                </c:pt>
                <c:pt idx="7">
                  <c:v>9.0817320000000006</c:v>
                </c:pt>
                <c:pt idx="8">
                  <c:v>118.24612800000001</c:v>
                </c:pt>
                <c:pt idx="9">
                  <c:v>658.026567</c:v>
                </c:pt>
                <c:pt idx="10">
                  <c:v>677.4</c:v>
                </c:pt>
              </c:numCache>
            </c:numRef>
          </c:xVal>
          <c:yVal>
            <c:numRef>
              <c:f>'BO040'!$R$2:$R$12</c:f>
              <c:numCache>
                <c:formatCode>General</c:formatCode>
                <c:ptCount val="11"/>
                <c:pt idx="0">
                  <c:v>104</c:v>
                </c:pt>
                <c:pt idx="1">
                  <c:v>68</c:v>
                </c:pt>
                <c:pt idx="2">
                  <c:v>456</c:v>
                </c:pt>
                <c:pt idx="3">
                  <c:v>43</c:v>
                </c:pt>
                <c:pt idx="4">
                  <c:v>42</c:v>
                </c:pt>
                <c:pt idx="5">
                  <c:v>80</c:v>
                </c:pt>
                <c:pt idx="6">
                  <c:v>30</c:v>
                </c:pt>
                <c:pt idx="7">
                  <c:v>179</c:v>
                </c:pt>
                <c:pt idx="8">
                  <c:v>389</c:v>
                </c:pt>
                <c:pt idx="9">
                  <c:v>339</c:v>
                </c:pt>
                <c:pt idx="10" formatCode="0.00">
                  <c:v>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39-4349-9A5A-5D136845C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230296"/>
        <c:axId val="425230688"/>
      </c:scatterChart>
      <c:valAx>
        <c:axId val="425230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30688"/>
        <c:crosses val="autoZero"/>
        <c:crossBetween val="midCat"/>
      </c:valAx>
      <c:valAx>
        <c:axId val="42523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30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NH</a:t>
            </a:r>
            <a:r>
              <a:rPr lang="en-US" b="1" baseline="-25000"/>
              <a:t>3</a:t>
            </a:r>
            <a:r>
              <a:rPr lang="en-US" b="1"/>
              <a:t>-N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'BO070'!$G$1</c:f>
              <c:strCache>
                <c:ptCount val="1"/>
                <c:pt idx="0">
                  <c:v>NH3-N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4.3140917730111319E-2"/>
                  <c:y val="0.1043887788328983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'BO070'!$E$2:$E$12</c:f>
              <c:numCache>
                <c:formatCode>0.0</c:formatCode>
                <c:ptCount val="11"/>
                <c:pt idx="0">
                  <c:v>61.739535000000004</c:v>
                </c:pt>
                <c:pt idx="1">
                  <c:v>92.378022000000016</c:v>
                </c:pt>
                <c:pt idx="2">
                  <c:v>792.32815200000005</c:v>
                </c:pt>
                <c:pt idx="3">
                  <c:v>16.839339000000002</c:v>
                </c:pt>
                <c:pt idx="4">
                  <c:v>51.905700000000003</c:v>
                </c:pt>
                <c:pt idx="5">
                  <c:v>29.928756000000003</c:v>
                </c:pt>
                <c:pt idx="6">
                  <c:v>43.120572000000003</c:v>
                </c:pt>
                <c:pt idx="7">
                  <c:v>0.338976</c:v>
                </c:pt>
                <c:pt idx="8">
                  <c:v>180.571809</c:v>
                </c:pt>
                <c:pt idx="9">
                  <c:v>2528.5067280000003</c:v>
                </c:pt>
                <c:pt idx="10">
                  <c:v>1865.3489999999999</c:v>
                </c:pt>
              </c:numCache>
            </c:numRef>
          </c:xVal>
          <c:yVal>
            <c:numRef>
              <c:f>'BO070'!$G$2:$G$12</c:f>
              <c:numCache>
                <c:formatCode>0.00</c:formatCode>
                <c:ptCount val="11"/>
                <c:pt idx="0">
                  <c:v>0.03</c:v>
                </c:pt>
                <c:pt idx="1">
                  <c:v>0.27200000000000002</c:v>
                </c:pt>
                <c:pt idx="2">
                  <c:v>0.158</c:v>
                </c:pt>
                <c:pt idx="3">
                  <c:v>0.03</c:v>
                </c:pt>
                <c:pt idx="4" formatCode="General">
                  <c:v>0.03</c:v>
                </c:pt>
                <c:pt idx="5" formatCode="General">
                  <c:v>0.03</c:v>
                </c:pt>
                <c:pt idx="6" formatCode="General">
                  <c:v>0.03</c:v>
                </c:pt>
                <c:pt idx="7" formatCode="General">
                  <c:v>0.03</c:v>
                </c:pt>
                <c:pt idx="8" formatCode="General">
                  <c:v>0.03</c:v>
                </c:pt>
                <c:pt idx="9" formatCode="General">
                  <c:v>0.124</c:v>
                </c:pt>
                <c:pt idx="10">
                  <c:v>0.218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67-4520-B9B0-ED2C15070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231472"/>
        <c:axId val="425231864"/>
      </c:scatterChart>
      <c:valAx>
        <c:axId val="42523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31864"/>
        <c:crosses val="autoZero"/>
        <c:crossBetween val="midCat"/>
      </c:valAx>
      <c:valAx>
        <c:axId val="4252318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3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</a:t>
            </a:r>
            <a:r>
              <a:rPr lang="en-US" b="1" baseline="-25000"/>
              <a:t>2</a:t>
            </a:r>
            <a:r>
              <a:rPr lang="en-US" b="1"/>
              <a:t>-N+NO</a:t>
            </a:r>
            <a:r>
              <a:rPr lang="en-US" b="1" baseline="-25000"/>
              <a:t>3</a:t>
            </a:r>
            <a:r>
              <a:rPr lang="en-US" b="1"/>
              <a:t>-N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'BO070'!$I$1</c:f>
              <c:strCache>
                <c:ptCount val="1"/>
                <c:pt idx="0">
                  <c:v>NO23-N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4.7177844148791746E-2"/>
                  <c:y val="0.1529493051081858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'BO070'!$E$2:$E$12</c:f>
              <c:numCache>
                <c:formatCode>0.0</c:formatCode>
                <c:ptCount val="11"/>
                <c:pt idx="0">
                  <c:v>61.739535000000004</c:v>
                </c:pt>
                <c:pt idx="1">
                  <c:v>92.378022000000016</c:v>
                </c:pt>
                <c:pt idx="2">
                  <c:v>792.32815200000005</c:v>
                </c:pt>
                <c:pt idx="3">
                  <c:v>16.839339000000002</c:v>
                </c:pt>
                <c:pt idx="4">
                  <c:v>51.905700000000003</c:v>
                </c:pt>
                <c:pt idx="5">
                  <c:v>29.928756000000003</c:v>
                </c:pt>
                <c:pt idx="6">
                  <c:v>43.120572000000003</c:v>
                </c:pt>
                <c:pt idx="7">
                  <c:v>0.338976</c:v>
                </c:pt>
                <c:pt idx="8">
                  <c:v>180.571809</c:v>
                </c:pt>
                <c:pt idx="9">
                  <c:v>2528.5067280000003</c:v>
                </c:pt>
                <c:pt idx="10">
                  <c:v>1865.3489999999999</c:v>
                </c:pt>
              </c:numCache>
            </c:numRef>
          </c:xVal>
          <c:yVal>
            <c:numRef>
              <c:f>'BO070'!$I$2:$I$12</c:f>
              <c:numCache>
                <c:formatCode>0.00</c:formatCode>
                <c:ptCount val="11"/>
                <c:pt idx="0">
                  <c:v>0.57999999999999996</c:v>
                </c:pt>
                <c:pt idx="1">
                  <c:v>0.59499999999999997</c:v>
                </c:pt>
                <c:pt idx="2">
                  <c:v>0.54900000000000004</c:v>
                </c:pt>
                <c:pt idx="3">
                  <c:v>2.8000000000000001E-2</c:v>
                </c:pt>
                <c:pt idx="4" formatCode="General">
                  <c:v>0.84699999999999998</c:v>
                </c:pt>
                <c:pt idx="5" formatCode="General">
                  <c:v>0.123</c:v>
                </c:pt>
                <c:pt idx="6" formatCode="General">
                  <c:v>0.39100000000000001</c:v>
                </c:pt>
                <c:pt idx="7" formatCode="General">
                  <c:v>2.8000000000000001E-2</c:v>
                </c:pt>
                <c:pt idx="8" formatCode="General">
                  <c:v>0.81599999999999995</c:v>
                </c:pt>
                <c:pt idx="9" formatCode="General">
                  <c:v>0.34100000000000003</c:v>
                </c:pt>
                <c:pt idx="10">
                  <c:v>0.53700000000000003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CE-4044-A77A-6A37229ED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81360"/>
        <c:axId val="425881752"/>
      </c:scatterChart>
      <c:valAx>
        <c:axId val="425881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1752"/>
        <c:crosses val="autoZero"/>
        <c:crossBetween val="midCat"/>
      </c:valAx>
      <c:valAx>
        <c:axId val="425881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1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TKN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'BO070'!$K$1</c:f>
              <c:strCache>
                <c:ptCount val="1"/>
                <c:pt idx="0">
                  <c:v>TKN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6.1125186357275478E-2"/>
                  <c:y val="0.154780802912807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'BO070'!$E$2:$E$12</c:f>
              <c:numCache>
                <c:formatCode>0.0</c:formatCode>
                <c:ptCount val="11"/>
                <c:pt idx="0">
                  <c:v>61.739535000000004</c:v>
                </c:pt>
                <c:pt idx="1">
                  <c:v>92.378022000000016</c:v>
                </c:pt>
                <c:pt idx="2">
                  <c:v>792.32815200000005</c:v>
                </c:pt>
                <c:pt idx="3">
                  <c:v>16.839339000000002</c:v>
                </c:pt>
                <c:pt idx="4">
                  <c:v>51.905700000000003</c:v>
                </c:pt>
                <c:pt idx="5">
                  <c:v>29.928756000000003</c:v>
                </c:pt>
                <c:pt idx="6">
                  <c:v>43.120572000000003</c:v>
                </c:pt>
                <c:pt idx="7">
                  <c:v>0.338976</c:v>
                </c:pt>
                <c:pt idx="8">
                  <c:v>180.571809</c:v>
                </c:pt>
                <c:pt idx="9">
                  <c:v>2528.5067280000003</c:v>
                </c:pt>
                <c:pt idx="10">
                  <c:v>1865.3489999999999</c:v>
                </c:pt>
              </c:numCache>
            </c:numRef>
          </c:xVal>
          <c:yVal>
            <c:numRef>
              <c:f>'BO070'!$K$2:$K$12</c:f>
              <c:numCache>
                <c:formatCode>0.00</c:formatCode>
                <c:ptCount val="11"/>
                <c:pt idx="0">
                  <c:v>1.9550000000000001</c:v>
                </c:pt>
                <c:pt idx="1">
                  <c:v>2.1909999999999998</c:v>
                </c:pt>
                <c:pt idx="2">
                  <c:v>3.173</c:v>
                </c:pt>
                <c:pt idx="3">
                  <c:v>0.45200000000000001</c:v>
                </c:pt>
                <c:pt idx="4" formatCode="General">
                  <c:v>1.04</c:v>
                </c:pt>
                <c:pt idx="5" formatCode="General">
                  <c:v>1.1000000000000001</c:v>
                </c:pt>
                <c:pt idx="6" formatCode="General">
                  <c:v>0.90800000000000003</c:v>
                </c:pt>
                <c:pt idx="7" formatCode="General">
                  <c:v>0.63500000000000001</c:v>
                </c:pt>
                <c:pt idx="8" formatCode="General">
                  <c:v>3.831</c:v>
                </c:pt>
                <c:pt idx="9" formatCode="General">
                  <c:v>1.6890000000000001</c:v>
                </c:pt>
                <c:pt idx="10">
                  <c:v>3.823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5C-4AEA-8A12-B7900E2A46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82536"/>
        <c:axId val="425882928"/>
      </c:scatterChart>
      <c:valAx>
        <c:axId val="425882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2928"/>
        <c:crosses val="autoZero"/>
        <c:crossBetween val="midCat"/>
      </c:valAx>
      <c:valAx>
        <c:axId val="42588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2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</a:t>
            </a:r>
            <a:r>
              <a:rPr lang="en-US" b="1" baseline="-25000"/>
              <a:t>4</a:t>
            </a:r>
            <a:r>
              <a:rPr lang="en-US" b="1"/>
              <a:t>-P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'BO070'!$M$1</c:f>
              <c:strCache>
                <c:ptCount val="1"/>
                <c:pt idx="0">
                  <c:v>PO4-P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1.6819259661507786E-2"/>
                  <c:y val="0.1878532998841297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'BO070'!$E$2:$E$12</c:f>
              <c:numCache>
                <c:formatCode>0.0</c:formatCode>
                <c:ptCount val="11"/>
                <c:pt idx="0">
                  <c:v>61.739535000000004</c:v>
                </c:pt>
                <c:pt idx="1">
                  <c:v>92.378022000000016</c:v>
                </c:pt>
                <c:pt idx="2">
                  <c:v>792.32815200000005</c:v>
                </c:pt>
                <c:pt idx="3">
                  <c:v>16.839339000000002</c:v>
                </c:pt>
                <c:pt idx="4">
                  <c:v>51.905700000000003</c:v>
                </c:pt>
                <c:pt idx="5">
                  <c:v>29.928756000000003</c:v>
                </c:pt>
                <c:pt idx="6">
                  <c:v>43.120572000000003</c:v>
                </c:pt>
                <c:pt idx="7">
                  <c:v>0.338976</c:v>
                </c:pt>
                <c:pt idx="8">
                  <c:v>180.571809</c:v>
                </c:pt>
                <c:pt idx="9">
                  <c:v>2528.5067280000003</c:v>
                </c:pt>
                <c:pt idx="10">
                  <c:v>1865.3489999999999</c:v>
                </c:pt>
              </c:numCache>
            </c:numRef>
          </c:xVal>
          <c:yVal>
            <c:numRef>
              <c:f>'BO070'!$M$2:$M$12</c:f>
              <c:numCache>
                <c:formatCode>0.00</c:formatCode>
                <c:ptCount val="11"/>
                <c:pt idx="0">
                  <c:v>3.5000000000000003E-2</c:v>
                </c:pt>
                <c:pt idx="1">
                  <c:v>6.4000000000000001E-2</c:v>
                </c:pt>
                <c:pt idx="2">
                  <c:v>0.25700000000000001</c:v>
                </c:pt>
                <c:pt idx="3">
                  <c:v>0.02</c:v>
                </c:pt>
                <c:pt idx="4" formatCode="General">
                  <c:v>0.16</c:v>
                </c:pt>
                <c:pt idx="5" formatCode="General">
                  <c:v>6.0000000000000001E-3</c:v>
                </c:pt>
                <c:pt idx="6" formatCode="General">
                  <c:v>1.7999999999999999E-2</c:v>
                </c:pt>
                <c:pt idx="7" formatCode="General">
                  <c:v>8.0000000000000002E-3</c:v>
                </c:pt>
                <c:pt idx="8" formatCode="General">
                  <c:v>0.15</c:v>
                </c:pt>
                <c:pt idx="9" formatCode="General">
                  <c:v>0.251</c:v>
                </c:pt>
                <c:pt idx="10">
                  <c:v>0.20200000000000001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2F-4143-BF84-9C8201105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83712"/>
        <c:axId val="425884104"/>
      </c:scatterChart>
      <c:valAx>
        <c:axId val="425883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4104"/>
        <c:crosses val="autoZero"/>
        <c:crossBetween val="midCat"/>
      </c:valAx>
      <c:valAx>
        <c:axId val="4258841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3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Total-P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'BO070'!$O$1</c:f>
              <c:strCache>
                <c:ptCount val="1"/>
                <c:pt idx="0">
                  <c:v>Total-P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6.2846110928574594E-3"/>
                  <c:y val="0.1230198166743253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'BO070'!$E$2:$E$12</c:f>
              <c:numCache>
                <c:formatCode>0.0</c:formatCode>
                <c:ptCount val="11"/>
                <c:pt idx="0">
                  <c:v>61.739535000000004</c:v>
                </c:pt>
                <c:pt idx="1">
                  <c:v>92.378022000000016</c:v>
                </c:pt>
                <c:pt idx="2">
                  <c:v>792.32815200000005</c:v>
                </c:pt>
                <c:pt idx="3">
                  <c:v>16.839339000000002</c:v>
                </c:pt>
                <c:pt idx="4">
                  <c:v>51.905700000000003</c:v>
                </c:pt>
                <c:pt idx="5">
                  <c:v>29.928756000000003</c:v>
                </c:pt>
                <c:pt idx="6">
                  <c:v>43.120572000000003</c:v>
                </c:pt>
                <c:pt idx="7">
                  <c:v>0.338976</c:v>
                </c:pt>
                <c:pt idx="8">
                  <c:v>180.571809</c:v>
                </c:pt>
                <c:pt idx="9">
                  <c:v>2528.5067280000003</c:v>
                </c:pt>
                <c:pt idx="10">
                  <c:v>1865.3489999999999</c:v>
                </c:pt>
              </c:numCache>
            </c:numRef>
          </c:xVal>
          <c:yVal>
            <c:numRef>
              <c:f>'BO070'!$O$2:$O$12</c:f>
              <c:numCache>
                <c:formatCode>0.00</c:formatCode>
                <c:ptCount val="11"/>
                <c:pt idx="0">
                  <c:v>0.22600000000000001</c:v>
                </c:pt>
                <c:pt idx="1">
                  <c:v>0.36899999999999999</c:v>
                </c:pt>
                <c:pt idx="2">
                  <c:v>1.0529999999999999</c:v>
                </c:pt>
                <c:pt idx="3">
                  <c:v>0.111</c:v>
                </c:pt>
                <c:pt idx="4" formatCode="General">
                  <c:v>0.37</c:v>
                </c:pt>
                <c:pt idx="5" formatCode="General">
                  <c:v>0.14000000000000001</c:v>
                </c:pt>
                <c:pt idx="6" formatCode="General">
                  <c:v>8.8999999999999996E-2</c:v>
                </c:pt>
                <c:pt idx="7" formatCode="General">
                  <c:v>0.161</c:v>
                </c:pt>
                <c:pt idx="8" formatCode="General">
                  <c:v>0.85099999999999998</c:v>
                </c:pt>
                <c:pt idx="9" formatCode="General">
                  <c:v>0.60699999999999998</c:v>
                </c:pt>
                <c:pt idx="10">
                  <c:v>0.91900000000000004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F-46FC-ABEC-CFF39E98B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84888"/>
        <c:axId val="425885280"/>
      </c:scatterChart>
      <c:valAx>
        <c:axId val="4258848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5280"/>
        <c:crosses val="autoZero"/>
        <c:crossBetween val="midCat"/>
      </c:valAx>
      <c:valAx>
        <c:axId val="4258852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4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36320443753698"/>
          <c:y val="0.25891783324795142"/>
          <c:w val="0.66754354551268569"/>
          <c:h val="0.431111607034886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'BO070'!$Q$1</c:f>
              <c:strCache>
                <c:ptCount val="1"/>
                <c:pt idx="0">
                  <c:v>TSS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7.8740157480319177E-4"/>
                  <c:y val="0.11592413685444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'BO070'!$E$2:$E$12</c:f>
              <c:numCache>
                <c:formatCode>0.0</c:formatCode>
                <c:ptCount val="11"/>
                <c:pt idx="0">
                  <c:v>61.739535000000004</c:v>
                </c:pt>
                <c:pt idx="1">
                  <c:v>92.378022000000016</c:v>
                </c:pt>
                <c:pt idx="2">
                  <c:v>792.32815200000005</c:v>
                </c:pt>
                <c:pt idx="3">
                  <c:v>16.839339000000002</c:v>
                </c:pt>
                <c:pt idx="4">
                  <c:v>51.905700000000003</c:v>
                </c:pt>
                <c:pt idx="5">
                  <c:v>29.928756000000003</c:v>
                </c:pt>
                <c:pt idx="6">
                  <c:v>43.120572000000003</c:v>
                </c:pt>
                <c:pt idx="7">
                  <c:v>0.338976</c:v>
                </c:pt>
                <c:pt idx="8">
                  <c:v>180.571809</c:v>
                </c:pt>
                <c:pt idx="9">
                  <c:v>2528.5067280000003</c:v>
                </c:pt>
                <c:pt idx="10">
                  <c:v>1865.3489999999999</c:v>
                </c:pt>
              </c:numCache>
            </c:numRef>
          </c:xVal>
          <c:yVal>
            <c:numRef>
              <c:f>'BO070'!$Q$2:$Q$12</c:f>
              <c:numCache>
                <c:formatCode>General</c:formatCode>
                <c:ptCount val="11"/>
                <c:pt idx="0">
                  <c:v>191</c:v>
                </c:pt>
                <c:pt idx="1">
                  <c:v>282</c:v>
                </c:pt>
                <c:pt idx="2">
                  <c:v>1364</c:v>
                </c:pt>
                <c:pt idx="3">
                  <c:v>45</c:v>
                </c:pt>
                <c:pt idx="4">
                  <c:v>29</c:v>
                </c:pt>
                <c:pt idx="5">
                  <c:v>23</c:v>
                </c:pt>
                <c:pt idx="6">
                  <c:v>15</c:v>
                </c:pt>
                <c:pt idx="7">
                  <c:v>29</c:v>
                </c:pt>
                <c:pt idx="8">
                  <c:v>598</c:v>
                </c:pt>
                <c:pt idx="9">
                  <c:v>624</c:v>
                </c:pt>
                <c:pt idx="10" formatCode="0.00">
                  <c:v>812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0B-47AA-BCDD-B7D7083CE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86064"/>
        <c:axId val="425886456"/>
      </c:scatterChart>
      <c:valAx>
        <c:axId val="42588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6456"/>
        <c:crosses val="autoZero"/>
        <c:crossBetween val="midCat"/>
      </c:valAx>
      <c:valAx>
        <c:axId val="4258864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60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NH</a:t>
            </a:r>
            <a:r>
              <a:rPr lang="en-US" b="1" baseline="-25000"/>
              <a:t>3</a:t>
            </a:r>
            <a:r>
              <a:rPr lang="en-US" b="1"/>
              <a:t>-N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'BO090'!$G$1</c:f>
              <c:strCache>
                <c:ptCount val="1"/>
                <c:pt idx="0">
                  <c:v>NH3-N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7.9456964431170243E-3"/>
                  <c:y val="-9.353226228455714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'BO090'!$E$2:$E$11</c:f>
              <c:numCache>
                <c:formatCode>0.0</c:formatCode>
                <c:ptCount val="10"/>
                <c:pt idx="0">
                  <c:v>455.99334000000005</c:v>
                </c:pt>
                <c:pt idx="1">
                  <c:v>1111.883652</c:v>
                </c:pt>
                <c:pt idx="2">
                  <c:v>1045.2803984368222</c:v>
                </c:pt>
                <c:pt idx="3">
                  <c:v>14.452383000000001</c:v>
                </c:pt>
                <c:pt idx="4">
                  <c:v>184.91493900000003</c:v>
                </c:pt>
                <c:pt idx="5">
                  <c:v>562.18463400000007</c:v>
                </c:pt>
                <c:pt idx="6">
                  <c:v>47.393082000000007</c:v>
                </c:pt>
                <c:pt idx="7">
                  <c:v>325.51229700000005</c:v>
                </c:pt>
                <c:pt idx="8">
                  <c:v>13947.736011000001</c:v>
                </c:pt>
                <c:pt idx="9">
                  <c:v>3450.57</c:v>
                </c:pt>
              </c:numCache>
            </c:numRef>
          </c:xVal>
          <c:yVal>
            <c:numRef>
              <c:f>'BO090'!$G$2:$G$11</c:f>
              <c:numCache>
                <c:formatCode>0.00</c:formatCode>
                <c:ptCount val="10"/>
                <c:pt idx="0">
                  <c:v>0.03</c:v>
                </c:pt>
                <c:pt idx="1">
                  <c:v>7.4999999999999997E-2</c:v>
                </c:pt>
                <c:pt idx="2">
                  <c:v>0.27426514240026573</c:v>
                </c:pt>
                <c:pt idx="3">
                  <c:v>0.03</c:v>
                </c:pt>
                <c:pt idx="4" formatCode="General">
                  <c:v>0.03</c:v>
                </c:pt>
                <c:pt idx="5" formatCode="General">
                  <c:v>7.1999999999999995E-2</c:v>
                </c:pt>
                <c:pt idx="6" formatCode="General">
                  <c:v>0.13700000000000001</c:v>
                </c:pt>
                <c:pt idx="7" formatCode="General">
                  <c:v>0.03</c:v>
                </c:pt>
                <c:pt idx="8" formatCode="General">
                  <c:v>6.9000000000000006E-2</c:v>
                </c:pt>
                <c:pt idx="9">
                  <c:v>0.25700000000000001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AA-4FAD-932A-97F004B11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87240"/>
        <c:axId val="425887632"/>
      </c:scatterChart>
      <c:valAx>
        <c:axId val="425887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7632"/>
        <c:crosses val="autoZero"/>
        <c:crossBetween val="midCat"/>
      </c:valAx>
      <c:valAx>
        <c:axId val="425887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7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</a:t>
            </a:r>
            <a:r>
              <a:rPr lang="en-US" b="1" baseline="-25000"/>
              <a:t>2</a:t>
            </a:r>
            <a:r>
              <a:rPr lang="en-US" b="1"/>
              <a:t>-N+NO</a:t>
            </a:r>
            <a:r>
              <a:rPr lang="en-US" b="1" baseline="-25000"/>
              <a:t>3</a:t>
            </a:r>
            <a:r>
              <a:rPr lang="en-US" b="1"/>
              <a:t>-N)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'BO020'!$J$1</c:f>
              <c:strCache>
                <c:ptCount val="1"/>
                <c:pt idx="0">
                  <c:v>NO23-N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9.5452021569058992E-2"/>
                  <c:y val="0.1514838869968053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'BO020'!$F$2:$F$12</c:f>
              <c:numCache>
                <c:formatCode>0.0</c:formatCode>
                <c:ptCount val="11"/>
                <c:pt idx="0">
                  <c:v>2.4363900000000003</c:v>
                </c:pt>
                <c:pt idx="1">
                  <c:v>10.328175</c:v>
                </c:pt>
                <c:pt idx="2">
                  <c:v>259.95928200000003</c:v>
                </c:pt>
                <c:pt idx="3">
                  <c:v>5.0528610000000009</c:v>
                </c:pt>
                <c:pt idx="4">
                  <c:v>5.2011630000000002</c:v>
                </c:pt>
                <c:pt idx="5">
                  <c:v>4.7774430000000008</c:v>
                </c:pt>
                <c:pt idx="6">
                  <c:v>5.317686000000001</c:v>
                </c:pt>
                <c:pt idx="7">
                  <c:v>0.80153700000000005</c:v>
                </c:pt>
                <c:pt idx="8">
                  <c:v>58.469829000000004</c:v>
                </c:pt>
                <c:pt idx="9">
                  <c:v>537.55237800000009</c:v>
                </c:pt>
                <c:pt idx="10">
                  <c:v>400.4</c:v>
                </c:pt>
              </c:numCache>
            </c:numRef>
          </c:xVal>
          <c:yVal>
            <c:numRef>
              <c:f>'BO020'!$J$2:$J$12</c:f>
              <c:numCache>
                <c:formatCode>0.00</c:formatCode>
                <c:ptCount val="11"/>
                <c:pt idx="0">
                  <c:v>0.30099999999999999</c:v>
                </c:pt>
                <c:pt idx="1">
                  <c:v>0.35399999999999998</c:v>
                </c:pt>
                <c:pt idx="2">
                  <c:v>0.38200000000000001</c:v>
                </c:pt>
                <c:pt idx="3">
                  <c:v>0.35799999999999998</c:v>
                </c:pt>
                <c:pt idx="4" formatCode="General">
                  <c:v>0.60199999999999998</c:v>
                </c:pt>
                <c:pt idx="5" formatCode="General">
                  <c:v>0.31900000000000001</c:v>
                </c:pt>
                <c:pt idx="6" formatCode="General">
                  <c:v>0.13700000000000001</c:v>
                </c:pt>
                <c:pt idx="7" formatCode="General">
                  <c:v>0.33100000000000002</c:v>
                </c:pt>
                <c:pt idx="8" formatCode="General">
                  <c:v>0.47699999999999998</c:v>
                </c:pt>
                <c:pt idx="9" formatCode="General">
                  <c:v>0.41699999999999998</c:v>
                </c:pt>
                <c:pt idx="10">
                  <c:v>0.63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83-44B5-BD06-CE311253C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707176"/>
        <c:axId val="423709920"/>
      </c:scatterChart>
      <c:valAx>
        <c:axId val="423707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09920"/>
        <c:crosses val="autoZero"/>
        <c:crossBetween val="midCat"/>
      </c:valAx>
      <c:valAx>
        <c:axId val="42370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07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</a:t>
            </a:r>
            <a:r>
              <a:rPr lang="en-US" b="1" baseline="-25000"/>
              <a:t>2</a:t>
            </a:r>
            <a:r>
              <a:rPr lang="en-US" b="1"/>
              <a:t>-N+NO</a:t>
            </a:r>
            <a:r>
              <a:rPr lang="en-US" b="1" baseline="-25000"/>
              <a:t>3</a:t>
            </a:r>
            <a:r>
              <a:rPr lang="en-US" b="1"/>
              <a:t>-N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'BO090'!$I$1</c:f>
              <c:strCache>
                <c:ptCount val="1"/>
                <c:pt idx="0">
                  <c:v>NO23-N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5.8520409086795185E-2"/>
                  <c:y val="-0.105759104171109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'BO090'!$E$2:$E$11</c:f>
              <c:numCache>
                <c:formatCode>0.0</c:formatCode>
                <c:ptCount val="10"/>
                <c:pt idx="0">
                  <c:v>455.99334000000005</c:v>
                </c:pt>
                <c:pt idx="1">
                  <c:v>1111.883652</c:v>
                </c:pt>
                <c:pt idx="2">
                  <c:v>1045.2803984368222</c:v>
                </c:pt>
                <c:pt idx="3">
                  <c:v>14.452383000000001</c:v>
                </c:pt>
                <c:pt idx="4">
                  <c:v>184.91493900000003</c:v>
                </c:pt>
                <c:pt idx="5">
                  <c:v>562.18463400000007</c:v>
                </c:pt>
                <c:pt idx="6">
                  <c:v>47.393082000000007</c:v>
                </c:pt>
                <c:pt idx="7">
                  <c:v>325.51229700000005</c:v>
                </c:pt>
                <c:pt idx="8">
                  <c:v>13947.736011000001</c:v>
                </c:pt>
                <c:pt idx="9">
                  <c:v>3450.57</c:v>
                </c:pt>
              </c:numCache>
            </c:numRef>
          </c:xVal>
          <c:yVal>
            <c:numRef>
              <c:f>'BO090'!$I$2:$I$11</c:f>
              <c:numCache>
                <c:formatCode>0.00</c:formatCode>
                <c:ptCount val="10"/>
                <c:pt idx="0">
                  <c:v>0.24</c:v>
                </c:pt>
                <c:pt idx="1">
                  <c:v>0.19600000000000001</c:v>
                </c:pt>
                <c:pt idx="2">
                  <c:v>0.48640327461708266</c:v>
                </c:pt>
                <c:pt idx="3">
                  <c:v>0.39100000000000001</c:v>
                </c:pt>
                <c:pt idx="4" formatCode="General">
                  <c:v>2.8000000000000001E-2</c:v>
                </c:pt>
                <c:pt idx="5" formatCode="General">
                  <c:v>0.14899999999999999</c:v>
                </c:pt>
                <c:pt idx="6" formatCode="General">
                  <c:v>6.8000000000000005E-2</c:v>
                </c:pt>
                <c:pt idx="7" formatCode="General">
                  <c:v>0.29699999999999999</c:v>
                </c:pt>
                <c:pt idx="8" formatCode="General">
                  <c:v>0.33900000000000002</c:v>
                </c:pt>
                <c:pt idx="9">
                  <c:v>0.622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9E0-40D1-8D39-9A3C9D7DC5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888416"/>
        <c:axId val="425404328"/>
      </c:scatterChart>
      <c:valAx>
        <c:axId val="425888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04328"/>
        <c:crosses val="autoZero"/>
        <c:crossBetween val="midCat"/>
      </c:valAx>
      <c:valAx>
        <c:axId val="42540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888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TKN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'BO090'!$K$1</c:f>
              <c:strCache>
                <c:ptCount val="1"/>
                <c:pt idx="0">
                  <c:v>TKN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6.4983256403294419E-4"/>
                  <c:y val="0.17389170197375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'BO090'!$E$2:$E$11</c:f>
              <c:numCache>
                <c:formatCode>0.0</c:formatCode>
                <c:ptCount val="10"/>
                <c:pt idx="0">
                  <c:v>455.99334000000005</c:v>
                </c:pt>
                <c:pt idx="1">
                  <c:v>1111.883652</c:v>
                </c:pt>
                <c:pt idx="2">
                  <c:v>1045.2803984368222</c:v>
                </c:pt>
                <c:pt idx="3">
                  <c:v>14.452383000000001</c:v>
                </c:pt>
                <c:pt idx="4">
                  <c:v>184.91493900000003</c:v>
                </c:pt>
                <c:pt idx="5">
                  <c:v>562.18463400000007</c:v>
                </c:pt>
                <c:pt idx="6">
                  <c:v>47.393082000000007</c:v>
                </c:pt>
                <c:pt idx="7">
                  <c:v>325.51229700000005</c:v>
                </c:pt>
                <c:pt idx="8">
                  <c:v>13947.736011000001</c:v>
                </c:pt>
                <c:pt idx="9">
                  <c:v>3450.57</c:v>
                </c:pt>
              </c:numCache>
            </c:numRef>
          </c:xVal>
          <c:yVal>
            <c:numRef>
              <c:f>'BO090'!$K$2:$K$11</c:f>
              <c:numCache>
                <c:formatCode>0.00</c:formatCode>
                <c:ptCount val="10"/>
                <c:pt idx="0">
                  <c:v>0.60199999999999998</c:v>
                </c:pt>
                <c:pt idx="1">
                  <c:v>1.63</c:v>
                </c:pt>
                <c:pt idx="2">
                  <c:v>2.1869826786738535</c:v>
                </c:pt>
                <c:pt idx="3">
                  <c:v>0.37</c:v>
                </c:pt>
                <c:pt idx="4" formatCode="General">
                  <c:v>0.32</c:v>
                </c:pt>
                <c:pt idx="5" formatCode="General">
                  <c:v>0.755</c:v>
                </c:pt>
                <c:pt idx="6" formatCode="General">
                  <c:v>0.67</c:v>
                </c:pt>
                <c:pt idx="7" formatCode="General">
                  <c:v>1.411</c:v>
                </c:pt>
                <c:pt idx="8" formatCode="General">
                  <c:v>1.423</c:v>
                </c:pt>
                <c:pt idx="9">
                  <c:v>2.5350000000000001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4E-4255-887F-CCB98D384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405112"/>
        <c:axId val="425405504"/>
      </c:scatterChart>
      <c:valAx>
        <c:axId val="425405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05504"/>
        <c:crosses val="autoZero"/>
        <c:crossBetween val="midCat"/>
      </c:valAx>
      <c:valAx>
        <c:axId val="42540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051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</a:t>
            </a:r>
            <a:r>
              <a:rPr lang="en-US" b="1" baseline="-25000"/>
              <a:t>4</a:t>
            </a:r>
            <a:r>
              <a:rPr lang="en-US" b="1"/>
              <a:t>-P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'BO090'!$M$1</c:f>
              <c:strCache>
                <c:ptCount val="1"/>
                <c:pt idx="0">
                  <c:v>PO4-P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1.073327902977645E-2"/>
                  <c:y val="0.1296543240278000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'BO090'!$E$2:$E$11</c:f>
              <c:numCache>
                <c:formatCode>0.0</c:formatCode>
                <c:ptCount val="10"/>
                <c:pt idx="0">
                  <c:v>455.99334000000005</c:v>
                </c:pt>
                <c:pt idx="1">
                  <c:v>1111.883652</c:v>
                </c:pt>
                <c:pt idx="2">
                  <c:v>1045.2803984368222</c:v>
                </c:pt>
                <c:pt idx="3">
                  <c:v>14.452383000000001</c:v>
                </c:pt>
                <c:pt idx="4">
                  <c:v>184.91493900000003</c:v>
                </c:pt>
                <c:pt idx="5">
                  <c:v>562.18463400000007</c:v>
                </c:pt>
                <c:pt idx="6">
                  <c:v>47.393082000000007</c:v>
                </c:pt>
                <c:pt idx="7">
                  <c:v>325.51229700000005</c:v>
                </c:pt>
                <c:pt idx="8">
                  <c:v>13947.736011000001</c:v>
                </c:pt>
                <c:pt idx="9">
                  <c:v>3450.57</c:v>
                </c:pt>
              </c:numCache>
            </c:numRef>
          </c:xVal>
          <c:yVal>
            <c:numRef>
              <c:f>'BO090'!$M$2:$M$11</c:f>
              <c:numCache>
                <c:formatCode>0.00</c:formatCode>
                <c:ptCount val="10"/>
                <c:pt idx="0">
                  <c:v>5.2999999999999999E-2</c:v>
                </c:pt>
                <c:pt idx="1">
                  <c:v>1.7000000000000001E-2</c:v>
                </c:pt>
                <c:pt idx="2">
                  <c:v>0.17504233672781627</c:v>
                </c:pt>
                <c:pt idx="3">
                  <c:v>6.0000000000000001E-3</c:v>
                </c:pt>
                <c:pt idx="4" formatCode="General">
                  <c:v>6.0000000000000001E-3</c:v>
                </c:pt>
                <c:pt idx="5" formatCode="General">
                  <c:v>1.4999999999999999E-2</c:v>
                </c:pt>
                <c:pt idx="6" formatCode="General">
                  <c:v>6.0000000000000001E-3</c:v>
                </c:pt>
                <c:pt idx="7" formatCode="General">
                  <c:v>2.3E-2</c:v>
                </c:pt>
                <c:pt idx="8" formatCode="General">
                  <c:v>0.10100000000000001</c:v>
                </c:pt>
                <c:pt idx="9">
                  <c:v>0.113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B1-44B3-88CB-F65E47597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406288"/>
        <c:axId val="425406680"/>
      </c:scatterChart>
      <c:valAx>
        <c:axId val="425406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06680"/>
        <c:crosses val="autoZero"/>
        <c:crossBetween val="midCat"/>
      </c:valAx>
      <c:valAx>
        <c:axId val="4254066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06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Total-P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'BO090'!$O$1</c:f>
              <c:strCache>
                <c:ptCount val="1"/>
                <c:pt idx="0">
                  <c:v>Total-P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3.9478685853923433E-3"/>
                  <c:y val="0.129397078837955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'BO090'!$E$2:$E$11</c:f>
              <c:numCache>
                <c:formatCode>0.0</c:formatCode>
                <c:ptCount val="10"/>
                <c:pt idx="0">
                  <c:v>455.99334000000005</c:v>
                </c:pt>
                <c:pt idx="1">
                  <c:v>1111.883652</c:v>
                </c:pt>
                <c:pt idx="2">
                  <c:v>1045.2803984368222</c:v>
                </c:pt>
                <c:pt idx="3">
                  <c:v>14.452383000000001</c:v>
                </c:pt>
                <c:pt idx="4">
                  <c:v>184.91493900000003</c:v>
                </c:pt>
                <c:pt idx="5">
                  <c:v>562.18463400000007</c:v>
                </c:pt>
                <c:pt idx="6">
                  <c:v>47.393082000000007</c:v>
                </c:pt>
                <c:pt idx="7">
                  <c:v>325.51229700000005</c:v>
                </c:pt>
                <c:pt idx="8">
                  <c:v>13947.736011000001</c:v>
                </c:pt>
                <c:pt idx="9">
                  <c:v>3450.57</c:v>
                </c:pt>
              </c:numCache>
            </c:numRef>
          </c:xVal>
          <c:yVal>
            <c:numRef>
              <c:f>'BO090'!$O$2:$O$11</c:f>
              <c:numCache>
                <c:formatCode>0.00</c:formatCode>
                <c:ptCount val="10"/>
                <c:pt idx="0">
                  <c:v>0.16800000000000001</c:v>
                </c:pt>
                <c:pt idx="1">
                  <c:v>0.34499999999999997</c:v>
                </c:pt>
                <c:pt idx="2">
                  <c:v>0.67126266268315438</c:v>
                </c:pt>
                <c:pt idx="3">
                  <c:v>7.6999999999999999E-2</c:v>
                </c:pt>
                <c:pt idx="4" formatCode="General">
                  <c:v>7.6999999999999999E-2</c:v>
                </c:pt>
                <c:pt idx="5" formatCode="General">
                  <c:v>9.9000000000000005E-2</c:v>
                </c:pt>
                <c:pt idx="6" formatCode="General">
                  <c:v>0.13500000000000001</c:v>
                </c:pt>
                <c:pt idx="7" formatCode="General">
                  <c:v>0.126</c:v>
                </c:pt>
                <c:pt idx="8" formatCode="General">
                  <c:v>0.38600000000000001</c:v>
                </c:pt>
                <c:pt idx="9">
                  <c:v>0.55500000000000005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C2-4E09-AE03-7D7CDB8D0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407464"/>
        <c:axId val="425407856"/>
      </c:scatterChart>
      <c:valAx>
        <c:axId val="425407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07856"/>
        <c:crosses val="autoZero"/>
        <c:crossBetween val="midCat"/>
      </c:valAx>
      <c:valAx>
        <c:axId val="42540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07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'BO090'!$Q$1</c:f>
              <c:strCache>
                <c:ptCount val="1"/>
                <c:pt idx="0">
                  <c:v>TSS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7.2368540139379131E-4"/>
                  <c:y val="0.1858750404006868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'BO090'!$E$2:$E$11</c:f>
              <c:numCache>
                <c:formatCode>0.0</c:formatCode>
                <c:ptCount val="10"/>
                <c:pt idx="0">
                  <c:v>455.99334000000005</c:v>
                </c:pt>
                <c:pt idx="1">
                  <c:v>1111.883652</c:v>
                </c:pt>
                <c:pt idx="2">
                  <c:v>1045.2803984368222</c:v>
                </c:pt>
                <c:pt idx="3">
                  <c:v>14.452383000000001</c:v>
                </c:pt>
                <c:pt idx="4">
                  <c:v>184.91493900000003</c:v>
                </c:pt>
                <c:pt idx="5">
                  <c:v>562.18463400000007</c:v>
                </c:pt>
                <c:pt idx="6">
                  <c:v>47.393082000000007</c:v>
                </c:pt>
                <c:pt idx="7">
                  <c:v>325.51229700000005</c:v>
                </c:pt>
                <c:pt idx="8">
                  <c:v>13947.736011000001</c:v>
                </c:pt>
                <c:pt idx="9">
                  <c:v>3450.57</c:v>
                </c:pt>
              </c:numCache>
            </c:numRef>
          </c:xVal>
          <c:yVal>
            <c:numRef>
              <c:f>'BO090'!$Q$2:$Q$11</c:f>
              <c:numCache>
                <c:formatCode>0.00</c:formatCode>
                <c:ptCount val="10"/>
                <c:pt idx="0">
                  <c:v>95</c:v>
                </c:pt>
                <c:pt idx="1">
                  <c:v>691</c:v>
                </c:pt>
                <c:pt idx="2">
                  <c:v>519.7317579533451</c:v>
                </c:pt>
                <c:pt idx="3">
                  <c:v>6</c:v>
                </c:pt>
                <c:pt idx="4" formatCode="General">
                  <c:v>13</c:v>
                </c:pt>
                <c:pt idx="5" formatCode="General">
                  <c:v>28</c:v>
                </c:pt>
                <c:pt idx="6" formatCode="General">
                  <c:v>24</c:v>
                </c:pt>
                <c:pt idx="7" formatCode="General">
                  <c:v>42</c:v>
                </c:pt>
                <c:pt idx="8" formatCode="General">
                  <c:v>464</c:v>
                </c:pt>
                <c:pt idx="9">
                  <c:v>483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36-4D8D-AD42-B13382FB3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408640"/>
        <c:axId val="425409032"/>
      </c:scatterChart>
      <c:valAx>
        <c:axId val="42540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09032"/>
        <c:crosses val="autoZero"/>
        <c:crossBetween val="midCat"/>
      </c:valAx>
      <c:valAx>
        <c:axId val="425409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08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NH</a:t>
            </a:r>
            <a:r>
              <a:rPr lang="en-US" b="1" baseline="-25000"/>
              <a:t>3</a:t>
            </a:r>
            <a:r>
              <a:rPr lang="en-US" b="1"/>
              <a:t>-N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'BO095'!$G$1</c:f>
              <c:strCache>
                <c:ptCount val="1"/>
                <c:pt idx="0">
                  <c:v>NH3-N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5.0988505747126434E-2"/>
                  <c:y val="-0.1037110366981150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'BO095'!$E$2:$E$16</c:f>
              <c:numCache>
                <c:formatCode>0</c:formatCode>
                <c:ptCount val="15"/>
                <c:pt idx="0">
                  <c:v>624.19958700000007</c:v>
                </c:pt>
                <c:pt idx="1">
                  <c:v>1132.095096</c:v>
                </c:pt>
                <c:pt idx="2">
                  <c:v>1160.0464920000002</c:v>
                </c:pt>
                <c:pt idx="3">
                  <c:v>87.399312000000009</c:v>
                </c:pt>
                <c:pt idx="4">
                  <c:v>290.40003300000001</c:v>
                </c:pt>
                <c:pt idx="5">
                  <c:v>15.864783000000001</c:v>
                </c:pt>
                <c:pt idx="6">
                  <c:v>282.18692700000003</c:v>
                </c:pt>
                <c:pt idx="7">
                  <c:v>34564.461129000003</c:v>
                </c:pt>
                <c:pt idx="8">
                  <c:v>9691.7828699999991</c:v>
                </c:pt>
                <c:pt idx="9" formatCode="0.0">
                  <c:v>4503</c:v>
                </c:pt>
              </c:numCache>
            </c:numRef>
          </c:xVal>
          <c:yVal>
            <c:numRef>
              <c:f>'BO095'!$G$2:$G$16</c:f>
              <c:numCache>
                <c:formatCode>0.00</c:formatCode>
                <c:ptCount val="15"/>
                <c:pt idx="0">
                  <c:v>6.2E-2</c:v>
                </c:pt>
                <c:pt idx="1">
                  <c:v>0.10299999999999999</c:v>
                </c:pt>
                <c:pt idx="2">
                  <c:v>0.11</c:v>
                </c:pt>
                <c:pt idx="3" formatCode="General">
                  <c:v>0.03</c:v>
                </c:pt>
                <c:pt idx="4" formatCode="General">
                  <c:v>6.4000000000000001E-2</c:v>
                </c:pt>
                <c:pt idx="5" formatCode="General">
                  <c:v>6.7000000000000004E-2</c:v>
                </c:pt>
                <c:pt idx="6" formatCode="General">
                  <c:v>0.03</c:v>
                </c:pt>
                <c:pt idx="7" formatCode="General">
                  <c:v>0.104</c:v>
                </c:pt>
                <c:pt idx="8" formatCode="General">
                  <c:v>8.5999999999999993E-2</c:v>
                </c:pt>
                <c:pt idx="9">
                  <c:v>0.35849999999999999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4F-4272-BE25-397351ADD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409816"/>
        <c:axId val="425410208"/>
      </c:scatterChart>
      <c:valAx>
        <c:axId val="425409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10208"/>
        <c:crosses val="autoZero"/>
        <c:crossBetween val="midCat"/>
      </c:valAx>
      <c:valAx>
        <c:axId val="42541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09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</a:t>
            </a:r>
            <a:r>
              <a:rPr lang="en-US" b="1" baseline="-25000"/>
              <a:t>2</a:t>
            </a:r>
            <a:r>
              <a:rPr lang="en-US" b="1"/>
              <a:t>-N+NO</a:t>
            </a:r>
            <a:r>
              <a:rPr lang="en-US" b="1" baseline="-25000"/>
              <a:t>3</a:t>
            </a:r>
            <a:r>
              <a:rPr lang="en-US" b="1"/>
              <a:t>-N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'BO095'!$I$1</c:f>
              <c:strCache>
                <c:ptCount val="1"/>
                <c:pt idx="0">
                  <c:v>NO23-N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1.2717168974567834E-2"/>
                  <c:y val="0.145968506152997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'BO095'!$E$2:$E$16</c:f>
              <c:numCache>
                <c:formatCode>0</c:formatCode>
                <c:ptCount val="15"/>
                <c:pt idx="0">
                  <c:v>624.19958700000007</c:v>
                </c:pt>
                <c:pt idx="1">
                  <c:v>1132.095096</c:v>
                </c:pt>
                <c:pt idx="2">
                  <c:v>1160.0464920000002</c:v>
                </c:pt>
                <c:pt idx="3">
                  <c:v>87.399312000000009</c:v>
                </c:pt>
                <c:pt idx="4">
                  <c:v>290.40003300000001</c:v>
                </c:pt>
                <c:pt idx="5">
                  <c:v>15.864783000000001</c:v>
                </c:pt>
                <c:pt idx="6">
                  <c:v>282.18692700000003</c:v>
                </c:pt>
                <c:pt idx="7">
                  <c:v>34564.461129000003</c:v>
                </c:pt>
                <c:pt idx="8">
                  <c:v>9691.7828699999991</c:v>
                </c:pt>
                <c:pt idx="9" formatCode="0.0">
                  <c:v>4503</c:v>
                </c:pt>
              </c:numCache>
            </c:numRef>
          </c:xVal>
          <c:yVal>
            <c:numRef>
              <c:f>'BO095'!$I$2:$I$16</c:f>
              <c:numCache>
                <c:formatCode>0.0</c:formatCode>
                <c:ptCount val="15"/>
                <c:pt idx="0">
                  <c:v>0.32600000000000001</c:v>
                </c:pt>
                <c:pt idx="1">
                  <c:v>0.247</c:v>
                </c:pt>
                <c:pt idx="2">
                  <c:v>0.41499999999999998</c:v>
                </c:pt>
                <c:pt idx="3">
                  <c:v>5.6000000000000001E-2</c:v>
                </c:pt>
                <c:pt idx="4">
                  <c:v>0.17100000000000001</c:v>
                </c:pt>
                <c:pt idx="5">
                  <c:v>0.13200000000000001</c:v>
                </c:pt>
                <c:pt idx="6">
                  <c:v>0.32200000000000001</c:v>
                </c:pt>
                <c:pt idx="7">
                  <c:v>0.32</c:v>
                </c:pt>
                <c:pt idx="8">
                  <c:v>0.44600000000000001</c:v>
                </c:pt>
                <c:pt idx="9" formatCode="0.00">
                  <c:v>0.57550000000000001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CD-459C-A45B-A8418845F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410992"/>
        <c:axId val="425411384"/>
      </c:scatterChart>
      <c:valAx>
        <c:axId val="425410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11384"/>
        <c:crosses val="autoZero"/>
        <c:crossBetween val="midCat"/>
      </c:valAx>
      <c:valAx>
        <c:axId val="425411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410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TKN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'BO095'!$K$1</c:f>
              <c:strCache>
                <c:ptCount val="1"/>
                <c:pt idx="0">
                  <c:v>TKN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4.0303375871119561E-2"/>
                  <c:y val="0.166825154621948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'BO095'!$E$2:$E$16</c:f>
              <c:numCache>
                <c:formatCode>0</c:formatCode>
                <c:ptCount val="15"/>
                <c:pt idx="0">
                  <c:v>624.19958700000007</c:v>
                </c:pt>
                <c:pt idx="1">
                  <c:v>1132.095096</c:v>
                </c:pt>
                <c:pt idx="2">
                  <c:v>1160.0464920000002</c:v>
                </c:pt>
                <c:pt idx="3">
                  <c:v>87.399312000000009</c:v>
                </c:pt>
                <c:pt idx="4">
                  <c:v>290.40003300000001</c:v>
                </c:pt>
                <c:pt idx="5">
                  <c:v>15.864783000000001</c:v>
                </c:pt>
                <c:pt idx="6">
                  <c:v>282.18692700000003</c:v>
                </c:pt>
                <c:pt idx="7">
                  <c:v>34564.461129000003</c:v>
                </c:pt>
                <c:pt idx="8">
                  <c:v>9691.7828699999991</c:v>
                </c:pt>
                <c:pt idx="9" formatCode="0.0">
                  <c:v>4503</c:v>
                </c:pt>
              </c:numCache>
            </c:numRef>
          </c:xVal>
          <c:yVal>
            <c:numRef>
              <c:f>'BO095'!$K$2:$K$16</c:f>
              <c:numCache>
                <c:formatCode>0.0</c:formatCode>
                <c:ptCount val="15"/>
                <c:pt idx="0">
                  <c:v>0.89500000000000002</c:v>
                </c:pt>
                <c:pt idx="1">
                  <c:v>1.587</c:v>
                </c:pt>
                <c:pt idx="2">
                  <c:v>2.81</c:v>
                </c:pt>
                <c:pt idx="3">
                  <c:v>0.56000000000000005</c:v>
                </c:pt>
                <c:pt idx="4">
                  <c:v>0.82399999999999995</c:v>
                </c:pt>
                <c:pt idx="5">
                  <c:v>0.59399999999999997</c:v>
                </c:pt>
                <c:pt idx="6">
                  <c:v>1.506</c:v>
                </c:pt>
                <c:pt idx="7">
                  <c:v>1.927</c:v>
                </c:pt>
                <c:pt idx="8">
                  <c:v>0.89</c:v>
                </c:pt>
                <c:pt idx="9" formatCode="0.00">
                  <c:v>1.9299999999999997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924-4349-B8A9-EB8CF48BC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79896"/>
        <c:axId val="426380288"/>
      </c:scatterChart>
      <c:valAx>
        <c:axId val="4263798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0288"/>
        <c:crosses val="autoZero"/>
        <c:crossBetween val="midCat"/>
      </c:valAx>
      <c:valAx>
        <c:axId val="42638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798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</a:t>
            </a:r>
            <a:r>
              <a:rPr lang="en-US" b="1" baseline="-25000"/>
              <a:t>4</a:t>
            </a:r>
            <a:r>
              <a:rPr lang="en-US" b="1"/>
              <a:t>-P (mg/L)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'BO095'!$M$1</c:f>
              <c:strCache>
                <c:ptCount val="1"/>
                <c:pt idx="0">
                  <c:v>PO4-P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3.064892750475156E-3"/>
                  <c:y val="0.1667141214417163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'BO095'!$E$2:$E$16</c:f>
              <c:numCache>
                <c:formatCode>0</c:formatCode>
                <c:ptCount val="15"/>
                <c:pt idx="0">
                  <c:v>624.19958700000007</c:v>
                </c:pt>
                <c:pt idx="1">
                  <c:v>1132.095096</c:v>
                </c:pt>
                <c:pt idx="2">
                  <c:v>1160.0464920000002</c:v>
                </c:pt>
                <c:pt idx="3">
                  <c:v>87.399312000000009</c:v>
                </c:pt>
                <c:pt idx="4">
                  <c:v>290.40003300000001</c:v>
                </c:pt>
                <c:pt idx="5">
                  <c:v>15.864783000000001</c:v>
                </c:pt>
                <c:pt idx="6">
                  <c:v>282.18692700000003</c:v>
                </c:pt>
                <c:pt idx="7">
                  <c:v>34564.461129000003</c:v>
                </c:pt>
                <c:pt idx="8">
                  <c:v>9691.7828699999991</c:v>
                </c:pt>
                <c:pt idx="9" formatCode="0.0">
                  <c:v>4503</c:v>
                </c:pt>
              </c:numCache>
            </c:numRef>
          </c:xVal>
          <c:yVal>
            <c:numRef>
              <c:f>'BO095'!$M$2:$M$16</c:f>
              <c:numCache>
                <c:formatCode>0.00</c:formatCode>
                <c:ptCount val="15"/>
                <c:pt idx="0">
                  <c:v>5.2999999999999999E-2</c:v>
                </c:pt>
                <c:pt idx="1">
                  <c:v>1.0999999999999999E-2</c:v>
                </c:pt>
                <c:pt idx="2">
                  <c:v>8.8999999999999996E-2</c:v>
                </c:pt>
                <c:pt idx="3" formatCode="General">
                  <c:v>6.0000000000000001E-3</c:v>
                </c:pt>
                <c:pt idx="4" formatCode="General">
                  <c:v>8.9999999999999993E-3</c:v>
                </c:pt>
                <c:pt idx="5" formatCode="General">
                  <c:v>6.0000000000000001E-3</c:v>
                </c:pt>
                <c:pt idx="6" formatCode="General">
                  <c:v>1.2E-2</c:v>
                </c:pt>
                <c:pt idx="7" formatCode="General">
                  <c:v>7.3999999999999996E-2</c:v>
                </c:pt>
                <c:pt idx="8" formatCode="General">
                  <c:v>0.13</c:v>
                </c:pt>
                <c:pt idx="9">
                  <c:v>0.15125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5D-4644-B1E8-AD7EF7210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81072"/>
        <c:axId val="426381464"/>
      </c:scatterChart>
      <c:valAx>
        <c:axId val="42638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1464"/>
        <c:crosses val="autoZero"/>
        <c:crossBetween val="midCat"/>
      </c:valAx>
      <c:valAx>
        <c:axId val="4263814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1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Total-P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'BO095'!$O$1</c:f>
              <c:strCache>
                <c:ptCount val="1"/>
                <c:pt idx="0">
                  <c:v>Total-P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4.7859534799529367E-3"/>
                  <c:y val="0.1577984868706012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'BO095'!$E$2:$E$16</c:f>
              <c:numCache>
                <c:formatCode>0</c:formatCode>
                <c:ptCount val="15"/>
                <c:pt idx="0">
                  <c:v>624.19958700000007</c:v>
                </c:pt>
                <c:pt idx="1">
                  <c:v>1132.095096</c:v>
                </c:pt>
                <c:pt idx="2">
                  <c:v>1160.0464920000002</c:v>
                </c:pt>
                <c:pt idx="3">
                  <c:v>87.399312000000009</c:v>
                </c:pt>
                <c:pt idx="4">
                  <c:v>290.40003300000001</c:v>
                </c:pt>
                <c:pt idx="5">
                  <c:v>15.864783000000001</c:v>
                </c:pt>
                <c:pt idx="6">
                  <c:v>282.18692700000003</c:v>
                </c:pt>
                <c:pt idx="7">
                  <c:v>34564.461129000003</c:v>
                </c:pt>
                <c:pt idx="8">
                  <c:v>9691.7828699999991</c:v>
                </c:pt>
                <c:pt idx="9" formatCode="0.0">
                  <c:v>4503</c:v>
                </c:pt>
              </c:numCache>
            </c:numRef>
          </c:xVal>
          <c:yVal>
            <c:numRef>
              <c:f>'BO095'!$O$2:$O$16</c:f>
              <c:numCache>
                <c:formatCode>0.0</c:formatCode>
                <c:ptCount val="15"/>
                <c:pt idx="0">
                  <c:v>0.20799999999999999</c:v>
                </c:pt>
                <c:pt idx="1">
                  <c:v>0.33</c:v>
                </c:pt>
                <c:pt idx="2">
                  <c:v>0.68400000000000005</c:v>
                </c:pt>
                <c:pt idx="3">
                  <c:v>7.6999999999999999E-2</c:v>
                </c:pt>
                <c:pt idx="4">
                  <c:v>9.6000000000000002E-2</c:v>
                </c:pt>
                <c:pt idx="5">
                  <c:v>0.12</c:v>
                </c:pt>
                <c:pt idx="6">
                  <c:v>0.13200000000000001</c:v>
                </c:pt>
                <c:pt idx="7">
                  <c:v>0.48399999999999999</c:v>
                </c:pt>
                <c:pt idx="8">
                  <c:v>0.34</c:v>
                </c:pt>
                <c:pt idx="9" formatCode="0.00">
                  <c:v>0.39500000000000002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47-4C85-A528-6593D9403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82248"/>
        <c:axId val="426382640"/>
      </c:scatterChart>
      <c:valAx>
        <c:axId val="426382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2640"/>
        <c:crosses val="autoZero"/>
        <c:crossBetween val="midCat"/>
      </c:valAx>
      <c:valAx>
        <c:axId val="42638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2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TKN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'BO020'!$L$1</c:f>
              <c:strCache>
                <c:ptCount val="1"/>
                <c:pt idx="0">
                  <c:v>TKN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2.8678070413612092E-2"/>
                  <c:y val="-8.916733909533243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'BO020'!$F$2:$F$12</c:f>
              <c:numCache>
                <c:formatCode>0.0</c:formatCode>
                <c:ptCount val="11"/>
                <c:pt idx="0">
                  <c:v>2.4363900000000003</c:v>
                </c:pt>
                <c:pt idx="1">
                  <c:v>10.328175</c:v>
                </c:pt>
                <c:pt idx="2">
                  <c:v>259.95928200000003</c:v>
                </c:pt>
                <c:pt idx="3">
                  <c:v>5.0528610000000009</c:v>
                </c:pt>
                <c:pt idx="4">
                  <c:v>5.2011630000000002</c:v>
                </c:pt>
                <c:pt idx="5">
                  <c:v>4.7774430000000008</c:v>
                </c:pt>
                <c:pt idx="6">
                  <c:v>5.317686000000001</c:v>
                </c:pt>
                <c:pt idx="7">
                  <c:v>0.80153700000000005</c:v>
                </c:pt>
                <c:pt idx="8">
                  <c:v>58.469829000000004</c:v>
                </c:pt>
                <c:pt idx="9">
                  <c:v>537.55237800000009</c:v>
                </c:pt>
                <c:pt idx="10">
                  <c:v>400.4</c:v>
                </c:pt>
              </c:numCache>
            </c:numRef>
          </c:xVal>
          <c:yVal>
            <c:numRef>
              <c:f>'BO020'!$L$2:$L$12</c:f>
              <c:numCache>
                <c:formatCode>0.00</c:formatCode>
                <c:ptCount val="11"/>
                <c:pt idx="0">
                  <c:v>0.96</c:v>
                </c:pt>
                <c:pt idx="1">
                  <c:v>1.2190000000000001</c:v>
                </c:pt>
                <c:pt idx="2">
                  <c:v>2.1829999999999998</c:v>
                </c:pt>
                <c:pt idx="3">
                  <c:v>0.82</c:v>
                </c:pt>
                <c:pt idx="4" formatCode="General">
                  <c:v>1.377</c:v>
                </c:pt>
                <c:pt idx="5" formatCode="General">
                  <c:v>1.47</c:v>
                </c:pt>
                <c:pt idx="6" formatCode="General">
                  <c:v>1.0509999999999999</c:v>
                </c:pt>
                <c:pt idx="7" formatCode="General">
                  <c:v>1.93</c:v>
                </c:pt>
                <c:pt idx="8" formatCode="General">
                  <c:v>3.1880000000000002</c:v>
                </c:pt>
                <c:pt idx="9" formatCode="General">
                  <c:v>1.948</c:v>
                </c:pt>
                <c:pt idx="10">
                  <c:v>4.1840000000000002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52-4105-8FF5-6C6902FED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710704"/>
        <c:axId val="423711096"/>
      </c:scatterChart>
      <c:valAx>
        <c:axId val="423710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11096"/>
        <c:crosses val="autoZero"/>
        <c:crossBetween val="midCat"/>
      </c:valAx>
      <c:valAx>
        <c:axId val="423711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107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'BO095'!$Q$1</c:f>
              <c:strCache>
                <c:ptCount val="1"/>
                <c:pt idx="0">
                  <c:v>TSS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0.11392596615078288"/>
                  <c:y val="0.133773545080570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'BO095'!$E$2:$E$16</c:f>
              <c:numCache>
                <c:formatCode>0</c:formatCode>
                <c:ptCount val="15"/>
                <c:pt idx="0">
                  <c:v>624.19958700000007</c:v>
                </c:pt>
                <c:pt idx="1">
                  <c:v>1132.095096</c:v>
                </c:pt>
                <c:pt idx="2">
                  <c:v>1160.0464920000002</c:v>
                </c:pt>
                <c:pt idx="3">
                  <c:v>87.399312000000009</c:v>
                </c:pt>
                <c:pt idx="4">
                  <c:v>290.40003300000001</c:v>
                </c:pt>
                <c:pt idx="5">
                  <c:v>15.864783000000001</c:v>
                </c:pt>
                <c:pt idx="6">
                  <c:v>282.18692700000003</c:v>
                </c:pt>
                <c:pt idx="7">
                  <c:v>34564.461129000003</c:v>
                </c:pt>
                <c:pt idx="8">
                  <c:v>9691.7828699999991</c:v>
                </c:pt>
                <c:pt idx="9" formatCode="0.0">
                  <c:v>4503</c:v>
                </c:pt>
              </c:numCache>
            </c:numRef>
          </c:xVal>
          <c:yVal>
            <c:numRef>
              <c:f>'BO095'!$Q$2:$Q$16</c:f>
              <c:numCache>
                <c:formatCode>General</c:formatCode>
                <c:ptCount val="15"/>
                <c:pt idx="0">
                  <c:v>175</c:v>
                </c:pt>
                <c:pt idx="1">
                  <c:v>532</c:v>
                </c:pt>
                <c:pt idx="2">
                  <c:v>950</c:v>
                </c:pt>
                <c:pt idx="3">
                  <c:v>14</c:v>
                </c:pt>
                <c:pt idx="4">
                  <c:v>42</c:v>
                </c:pt>
                <c:pt idx="5">
                  <c:v>8</c:v>
                </c:pt>
                <c:pt idx="6">
                  <c:v>42</c:v>
                </c:pt>
                <c:pt idx="7">
                  <c:v>726</c:v>
                </c:pt>
                <c:pt idx="8">
                  <c:v>237</c:v>
                </c:pt>
                <c:pt idx="9">
                  <c:v>206.5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A2-4F6F-B228-3F77452F8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83424"/>
        <c:axId val="426383816"/>
      </c:scatterChart>
      <c:valAx>
        <c:axId val="426383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3816"/>
        <c:crosses val="autoZero"/>
        <c:crossBetween val="midCat"/>
      </c:valAx>
      <c:valAx>
        <c:axId val="42638381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3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NH</a:t>
            </a:r>
            <a:r>
              <a:rPr lang="en-US" b="1" baseline="-25000"/>
              <a:t>3</a:t>
            </a:r>
            <a:r>
              <a:rPr lang="en-US" b="1"/>
              <a:t>-N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'GC100'!$G$1</c:f>
              <c:strCache>
                <c:ptCount val="1"/>
                <c:pt idx="0">
                  <c:v>NH3-N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5.3787311068875014E-2"/>
                  <c:y val="-0.117272475424289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'GC100'!$E$2:$E$16</c:f>
              <c:numCache>
                <c:formatCode>0</c:formatCode>
                <c:ptCount val="15"/>
                <c:pt idx="0">
                  <c:v>10.38114</c:v>
                </c:pt>
                <c:pt idx="1">
                  <c:v>7.8988470000000008</c:v>
                </c:pt>
                <c:pt idx="2">
                  <c:v>231.38289900000001</c:v>
                </c:pt>
                <c:pt idx="3">
                  <c:v>25.808079000000003</c:v>
                </c:pt>
                <c:pt idx="4">
                  <c:v>725.52163200000007</c:v>
                </c:pt>
                <c:pt idx="5" formatCode="0.0">
                  <c:v>787</c:v>
                </c:pt>
              </c:numCache>
            </c:numRef>
          </c:xVal>
          <c:yVal>
            <c:numRef>
              <c:f>'GC100'!$G$2:$G$16</c:f>
              <c:numCache>
                <c:formatCode>0.00</c:formatCode>
                <c:ptCount val="15"/>
                <c:pt idx="0">
                  <c:v>0.03</c:v>
                </c:pt>
                <c:pt idx="1">
                  <c:v>0.03</c:v>
                </c:pt>
                <c:pt idx="2">
                  <c:v>0.191</c:v>
                </c:pt>
                <c:pt idx="3">
                  <c:v>0.03</c:v>
                </c:pt>
                <c:pt idx="4">
                  <c:v>8.1000000000000003E-2</c:v>
                </c:pt>
                <c:pt idx="5">
                  <c:v>0.51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54-479D-A2E1-26863453A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84600"/>
        <c:axId val="426384992"/>
      </c:scatterChart>
      <c:valAx>
        <c:axId val="426384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4992"/>
        <c:crosses val="autoZero"/>
        <c:crossBetween val="midCat"/>
      </c:valAx>
      <c:valAx>
        <c:axId val="42638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4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</a:t>
            </a:r>
            <a:r>
              <a:rPr lang="en-US" b="1" baseline="-25000"/>
              <a:t>2</a:t>
            </a:r>
            <a:r>
              <a:rPr lang="en-US" b="1"/>
              <a:t>-N+NO</a:t>
            </a:r>
            <a:r>
              <a:rPr lang="en-US" b="1" baseline="-25000"/>
              <a:t>3</a:t>
            </a:r>
            <a:r>
              <a:rPr lang="en-US" b="1"/>
              <a:t>-N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'GC100'!$I$1</c:f>
              <c:strCache>
                <c:ptCount val="1"/>
                <c:pt idx="0">
                  <c:v>NO23-N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1.2616526382478052E-2"/>
                  <c:y val="0.17389170197375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'GC100'!$E$2:$E$16</c:f>
              <c:numCache>
                <c:formatCode>0</c:formatCode>
                <c:ptCount val="15"/>
                <c:pt idx="0">
                  <c:v>10.38114</c:v>
                </c:pt>
                <c:pt idx="1">
                  <c:v>7.8988470000000008</c:v>
                </c:pt>
                <c:pt idx="2">
                  <c:v>231.38289900000001</c:v>
                </c:pt>
                <c:pt idx="3">
                  <c:v>25.808079000000003</c:v>
                </c:pt>
                <c:pt idx="4">
                  <c:v>725.52163200000007</c:v>
                </c:pt>
                <c:pt idx="5" formatCode="0.0">
                  <c:v>787</c:v>
                </c:pt>
              </c:numCache>
            </c:numRef>
          </c:xVal>
          <c:yVal>
            <c:numRef>
              <c:f>'GC100'!$I$2:$I$16</c:f>
              <c:numCache>
                <c:formatCode>0.0</c:formatCode>
                <c:ptCount val="15"/>
                <c:pt idx="0">
                  <c:v>2.8000000000000001E-2</c:v>
                </c:pt>
                <c:pt idx="1">
                  <c:v>9.8000000000000004E-2</c:v>
                </c:pt>
                <c:pt idx="2">
                  <c:v>0.47599999999999998</c:v>
                </c:pt>
                <c:pt idx="3">
                  <c:v>0.14199999999999999</c:v>
                </c:pt>
                <c:pt idx="4">
                  <c:v>0.48699999999999999</c:v>
                </c:pt>
                <c:pt idx="5" formatCode="0.00">
                  <c:v>0.63600000000000001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0E-4C4D-97F5-BA8DD9413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85776"/>
        <c:axId val="426386168"/>
      </c:scatterChart>
      <c:valAx>
        <c:axId val="42638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6168"/>
        <c:crosses val="autoZero"/>
        <c:crossBetween val="midCat"/>
      </c:valAx>
      <c:valAx>
        <c:axId val="42638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57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TKN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'GC100'!$K$1</c:f>
              <c:strCache>
                <c:ptCount val="1"/>
                <c:pt idx="0">
                  <c:v>TKN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1.7005701873472712E-2"/>
                  <c:y val="0.1878532998841297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'GC100'!$E$2:$E$16</c:f>
              <c:numCache>
                <c:formatCode>0</c:formatCode>
                <c:ptCount val="15"/>
                <c:pt idx="0">
                  <c:v>10.38114</c:v>
                </c:pt>
                <c:pt idx="1">
                  <c:v>7.8988470000000008</c:v>
                </c:pt>
                <c:pt idx="2">
                  <c:v>231.38289900000001</c:v>
                </c:pt>
                <c:pt idx="3">
                  <c:v>25.808079000000003</c:v>
                </c:pt>
                <c:pt idx="4">
                  <c:v>725.52163200000007</c:v>
                </c:pt>
                <c:pt idx="5" formatCode="0.0">
                  <c:v>787</c:v>
                </c:pt>
              </c:numCache>
            </c:numRef>
          </c:xVal>
          <c:yVal>
            <c:numRef>
              <c:f>'GC100'!$K$2:$K$16</c:f>
              <c:numCache>
                <c:formatCode>0.0</c:formatCode>
                <c:ptCount val="15"/>
                <c:pt idx="0">
                  <c:v>0.59</c:v>
                </c:pt>
                <c:pt idx="1">
                  <c:v>0.30399999999999999</c:v>
                </c:pt>
                <c:pt idx="2">
                  <c:v>2.8</c:v>
                </c:pt>
                <c:pt idx="3">
                  <c:v>0.71799999999999997</c:v>
                </c:pt>
                <c:pt idx="4">
                  <c:v>1.5840000000000001</c:v>
                </c:pt>
                <c:pt idx="5" formatCode="0.00">
                  <c:v>3.722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C3-4EFC-B554-F979E3341C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386952"/>
        <c:axId val="426387344"/>
      </c:scatterChart>
      <c:valAx>
        <c:axId val="426386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7344"/>
        <c:crosses val="autoZero"/>
        <c:crossBetween val="midCat"/>
      </c:valAx>
      <c:valAx>
        <c:axId val="42638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386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</a:t>
            </a:r>
            <a:r>
              <a:rPr lang="en-US" b="1" baseline="-25000"/>
              <a:t>4</a:t>
            </a:r>
            <a:r>
              <a:rPr lang="en-US" b="1"/>
              <a:t>-P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'GC100'!$M$1</c:f>
              <c:strCache>
                <c:ptCount val="1"/>
                <c:pt idx="0">
                  <c:v>PO4-P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1.1765770657978097E-3"/>
                  <c:y val="0.159930104063374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'GC100'!$E$2:$E$16</c:f>
              <c:numCache>
                <c:formatCode>0</c:formatCode>
                <c:ptCount val="15"/>
                <c:pt idx="0">
                  <c:v>10.38114</c:v>
                </c:pt>
                <c:pt idx="1">
                  <c:v>7.8988470000000008</c:v>
                </c:pt>
                <c:pt idx="2">
                  <c:v>231.38289900000001</c:v>
                </c:pt>
                <c:pt idx="3">
                  <c:v>25.808079000000003</c:v>
                </c:pt>
                <c:pt idx="4">
                  <c:v>725.52163200000007</c:v>
                </c:pt>
                <c:pt idx="5" formatCode="0.0">
                  <c:v>787</c:v>
                </c:pt>
              </c:numCache>
            </c:numRef>
          </c:xVal>
          <c:yVal>
            <c:numRef>
              <c:f>'GC100'!$M$2:$M$16</c:f>
              <c:numCache>
                <c:formatCode>0.0</c:formatCode>
                <c:ptCount val="15"/>
                <c:pt idx="0">
                  <c:v>1.4E-2</c:v>
                </c:pt>
                <c:pt idx="1">
                  <c:v>1.4E-2</c:v>
                </c:pt>
                <c:pt idx="2">
                  <c:v>0.19500000000000001</c:v>
                </c:pt>
                <c:pt idx="3">
                  <c:v>0.13300000000000001</c:v>
                </c:pt>
                <c:pt idx="4">
                  <c:v>0.23400000000000001</c:v>
                </c:pt>
                <c:pt idx="5" formatCode="0.00">
                  <c:v>0.187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676-4471-8E8C-463AA85A1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680096"/>
        <c:axId val="426680488"/>
      </c:scatterChart>
      <c:valAx>
        <c:axId val="426680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80488"/>
        <c:crosses val="autoZero"/>
        <c:crossBetween val="midCat"/>
      </c:valAx>
      <c:valAx>
        <c:axId val="426680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80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Total-P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'GC100'!$O$1</c:f>
              <c:strCache>
                <c:ptCount val="1"/>
                <c:pt idx="0">
                  <c:v>Total-P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1.2616526382478052E-2"/>
                  <c:y val="0.1808725009289409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'GC100'!$E$2:$E$16</c:f>
              <c:numCache>
                <c:formatCode>0</c:formatCode>
                <c:ptCount val="15"/>
                <c:pt idx="0">
                  <c:v>10.38114</c:v>
                </c:pt>
                <c:pt idx="1">
                  <c:v>7.8988470000000008</c:v>
                </c:pt>
                <c:pt idx="2">
                  <c:v>231.38289900000001</c:v>
                </c:pt>
                <c:pt idx="3">
                  <c:v>25.808079000000003</c:v>
                </c:pt>
                <c:pt idx="4">
                  <c:v>725.52163200000007</c:v>
                </c:pt>
                <c:pt idx="5" formatCode="0.0">
                  <c:v>787</c:v>
                </c:pt>
              </c:numCache>
            </c:numRef>
          </c:xVal>
          <c:yVal>
            <c:numRef>
              <c:f>'GC100'!$O$2:$O$16</c:f>
              <c:numCache>
                <c:formatCode>0.0</c:formatCode>
                <c:ptCount val="15"/>
                <c:pt idx="0">
                  <c:v>5.5E-2</c:v>
                </c:pt>
                <c:pt idx="1">
                  <c:v>8.7999999999999995E-2</c:v>
                </c:pt>
                <c:pt idx="2">
                  <c:v>0.71499999999999997</c:v>
                </c:pt>
                <c:pt idx="3">
                  <c:v>0.216</c:v>
                </c:pt>
                <c:pt idx="4">
                  <c:v>0.504</c:v>
                </c:pt>
                <c:pt idx="5" formatCode="0.00">
                  <c:v>0.82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D9-4B5C-A40B-270A5660E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681272"/>
        <c:axId val="426681664"/>
      </c:scatterChart>
      <c:valAx>
        <c:axId val="426681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81664"/>
        <c:crosses val="autoZero"/>
        <c:crossBetween val="midCat"/>
      </c:valAx>
      <c:valAx>
        <c:axId val="42668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812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TSS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'GC100'!$Q$1</c:f>
              <c:strCache>
                <c:ptCount val="1"/>
                <c:pt idx="0">
                  <c:v>TSS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-5.4546112770386462E-3"/>
                  <c:y val="0.1878532998841297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'GC100'!$E$2:$E$16</c:f>
              <c:numCache>
                <c:formatCode>0</c:formatCode>
                <c:ptCount val="15"/>
                <c:pt idx="0">
                  <c:v>10.38114</c:v>
                </c:pt>
                <c:pt idx="1">
                  <c:v>7.8988470000000008</c:v>
                </c:pt>
                <c:pt idx="2">
                  <c:v>231.38289900000001</c:v>
                </c:pt>
                <c:pt idx="3">
                  <c:v>25.808079000000003</c:v>
                </c:pt>
                <c:pt idx="4">
                  <c:v>725.52163200000007</c:v>
                </c:pt>
                <c:pt idx="5" formatCode="0.0">
                  <c:v>787</c:v>
                </c:pt>
              </c:numCache>
            </c:numRef>
          </c:xVal>
          <c:yVal>
            <c:numRef>
              <c:f>'GC100'!$Q$2:$Q$16</c:f>
              <c:numCache>
                <c:formatCode>General</c:formatCode>
                <c:ptCount val="15"/>
                <c:pt idx="0">
                  <c:v>24</c:v>
                </c:pt>
                <c:pt idx="1">
                  <c:v>12</c:v>
                </c:pt>
                <c:pt idx="2">
                  <c:v>655</c:v>
                </c:pt>
                <c:pt idx="3">
                  <c:v>19</c:v>
                </c:pt>
                <c:pt idx="4">
                  <c:v>299</c:v>
                </c:pt>
                <c:pt idx="5">
                  <c:v>744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B8-418D-A791-1BB1E4488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682448"/>
        <c:axId val="426682840"/>
      </c:scatterChart>
      <c:valAx>
        <c:axId val="426682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82840"/>
        <c:crosses val="autoZero"/>
        <c:crossBetween val="midCat"/>
      </c:valAx>
      <c:valAx>
        <c:axId val="4266828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6682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PO</a:t>
            </a:r>
            <a:r>
              <a:rPr lang="en-US" b="1" baseline="-25000"/>
              <a:t>4</a:t>
            </a:r>
            <a:r>
              <a:rPr lang="en-US" b="1"/>
              <a:t>-P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'BO020'!$N$1</c:f>
              <c:strCache>
                <c:ptCount val="1"/>
                <c:pt idx="0">
                  <c:v>PO4-P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2.9777536428636075E-2"/>
                  <c:y val="0.15294930510818588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'BO020'!$F$2:$F$12</c:f>
              <c:numCache>
                <c:formatCode>0.0</c:formatCode>
                <c:ptCount val="11"/>
                <c:pt idx="0">
                  <c:v>2.4363900000000003</c:v>
                </c:pt>
                <c:pt idx="1">
                  <c:v>10.328175</c:v>
                </c:pt>
                <c:pt idx="2">
                  <c:v>259.95928200000003</c:v>
                </c:pt>
                <c:pt idx="3">
                  <c:v>5.0528610000000009</c:v>
                </c:pt>
                <c:pt idx="4">
                  <c:v>5.2011630000000002</c:v>
                </c:pt>
                <c:pt idx="5">
                  <c:v>4.7774430000000008</c:v>
                </c:pt>
                <c:pt idx="6">
                  <c:v>5.317686000000001</c:v>
                </c:pt>
                <c:pt idx="7">
                  <c:v>0.80153700000000005</c:v>
                </c:pt>
                <c:pt idx="8">
                  <c:v>58.469829000000004</c:v>
                </c:pt>
                <c:pt idx="9">
                  <c:v>537.55237800000009</c:v>
                </c:pt>
                <c:pt idx="10">
                  <c:v>400.4</c:v>
                </c:pt>
              </c:numCache>
            </c:numRef>
          </c:xVal>
          <c:yVal>
            <c:numRef>
              <c:f>'BO020'!$N$2:$N$12</c:f>
              <c:numCache>
                <c:formatCode>0.00</c:formatCode>
                <c:ptCount val="11"/>
                <c:pt idx="0">
                  <c:v>0.13900000000000001</c:v>
                </c:pt>
                <c:pt idx="1">
                  <c:v>0.28499999999999998</c:v>
                </c:pt>
                <c:pt idx="2">
                  <c:v>0.372</c:v>
                </c:pt>
                <c:pt idx="3">
                  <c:v>0.35</c:v>
                </c:pt>
                <c:pt idx="4" formatCode="General">
                  <c:v>0.316</c:v>
                </c:pt>
                <c:pt idx="5" formatCode="General">
                  <c:v>0.14399999999999999</c:v>
                </c:pt>
                <c:pt idx="6" formatCode="General">
                  <c:v>0.11899999999999999</c:v>
                </c:pt>
                <c:pt idx="7" formatCode="General">
                  <c:v>0.10199999999999999</c:v>
                </c:pt>
                <c:pt idx="8" formatCode="General">
                  <c:v>0.41199999999999998</c:v>
                </c:pt>
                <c:pt idx="9" formatCode="General">
                  <c:v>0.56799999999999995</c:v>
                </c:pt>
                <c:pt idx="10">
                  <c:v>0.33600000000000002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75-4ED8-BD9D-9AA5D6FB0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711880"/>
        <c:axId val="423712272"/>
      </c:scatterChart>
      <c:valAx>
        <c:axId val="423711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12272"/>
        <c:crosses val="autoZero"/>
        <c:crossBetween val="midCat"/>
      </c:valAx>
      <c:valAx>
        <c:axId val="423712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118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Total-P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'BO020'!$P$1</c:f>
              <c:strCache>
                <c:ptCount val="1"/>
                <c:pt idx="0">
                  <c:v>Total-P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9.1036407261495117E-2"/>
                  <c:y val="0.1643307557511889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'BO020'!$F$2:$F$12</c:f>
              <c:numCache>
                <c:formatCode>0.0</c:formatCode>
                <c:ptCount val="11"/>
                <c:pt idx="0">
                  <c:v>2.4363900000000003</c:v>
                </c:pt>
                <c:pt idx="1">
                  <c:v>10.328175</c:v>
                </c:pt>
                <c:pt idx="2">
                  <c:v>259.95928200000003</c:v>
                </c:pt>
                <c:pt idx="3">
                  <c:v>5.0528610000000009</c:v>
                </c:pt>
                <c:pt idx="4">
                  <c:v>5.2011630000000002</c:v>
                </c:pt>
                <c:pt idx="5">
                  <c:v>4.7774430000000008</c:v>
                </c:pt>
                <c:pt idx="6">
                  <c:v>5.317686000000001</c:v>
                </c:pt>
                <c:pt idx="7">
                  <c:v>0.80153700000000005</c:v>
                </c:pt>
                <c:pt idx="8">
                  <c:v>58.469829000000004</c:v>
                </c:pt>
                <c:pt idx="9">
                  <c:v>537.55237800000009</c:v>
                </c:pt>
                <c:pt idx="10">
                  <c:v>400.4</c:v>
                </c:pt>
              </c:numCache>
            </c:numRef>
          </c:xVal>
          <c:yVal>
            <c:numRef>
              <c:f>'BO020'!$P$2:$P$12</c:f>
              <c:numCache>
                <c:formatCode>0.00</c:formatCode>
                <c:ptCount val="11"/>
                <c:pt idx="0">
                  <c:v>0.28000000000000003</c:v>
                </c:pt>
                <c:pt idx="1">
                  <c:v>0.42599999999999999</c:v>
                </c:pt>
                <c:pt idx="2">
                  <c:v>0.66400000000000003</c:v>
                </c:pt>
                <c:pt idx="3">
                  <c:v>0.5</c:v>
                </c:pt>
                <c:pt idx="4" formatCode="General">
                  <c:v>0.502</c:v>
                </c:pt>
                <c:pt idx="5" formatCode="General">
                  <c:v>0.32</c:v>
                </c:pt>
                <c:pt idx="6" formatCode="General">
                  <c:v>0.23</c:v>
                </c:pt>
                <c:pt idx="7" formatCode="General">
                  <c:v>0.59</c:v>
                </c:pt>
                <c:pt idx="8" formatCode="General">
                  <c:v>1.026</c:v>
                </c:pt>
                <c:pt idx="9" formatCode="General">
                  <c:v>0.85599999999999998</c:v>
                </c:pt>
                <c:pt idx="10">
                  <c:v>1.234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1B-4B14-8E5D-3DA04FACB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3713056"/>
        <c:axId val="423713448"/>
      </c:scatterChart>
      <c:valAx>
        <c:axId val="42371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13448"/>
        <c:crosses val="autoZero"/>
        <c:crossBetween val="midCat"/>
      </c:valAx>
      <c:valAx>
        <c:axId val="423713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713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'BO020'!$R$1</c:f>
              <c:strCache>
                <c:ptCount val="1"/>
                <c:pt idx="0">
                  <c:v>TSS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2.9764141551271609E-2"/>
                  <c:y val="-0.1328237166872975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'BO020'!$F$2:$F$11</c:f>
              <c:numCache>
                <c:formatCode>0.0</c:formatCode>
                <c:ptCount val="10"/>
                <c:pt idx="0">
                  <c:v>2.4363900000000003</c:v>
                </c:pt>
                <c:pt idx="1">
                  <c:v>10.328175</c:v>
                </c:pt>
                <c:pt idx="2">
                  <c:v>259.95928200000003</c:v>
                </c:pt>
                <c:pt idx="3">
                  <c:v>5.0528610000000009</c:v>
                </c:pt>
                <c:pt idx="4">
                  <c:v>5.2011630000000002</c:v>
                </c:pt>
                <c:pt idx="5">
                  <c:v>4.7774430000000008</c:v>
                </c:pt>
                <c:pt idx="6">
                  <c:v>5.317686000000001</c:v>
                </c:pt>
                <c:pt idx="7">
                  <c:v>0.80153700000000005</c:v>
                </c:pt>
                <c:pt idx="8">
                  <c:v>58.469829000000004</c:v>
                </c:pt>
                <c:pt idx="9">
                  <c:v>537.55237800000009</c:v>
                </c:pt>
              </c:numCache>
            </c:numRef>
          </c:xVal>
          <c:yVal>
            <c:numRef>
              <c:f>'BO020'!$R$2:$R$11</c:f>
              <c:numCache>
                <c:formatCode>General</c:formatCode>
                <c:ptCount val="10"/>
                <c:pt idx="0">
                  <c:v>73</c:v>
                </c:pt>
                <c:pt idx="1">
                  <c:v>33</c:v>
                </c:pt>
                <c:pt idx="2">
                  <c:v>78</c:v>
                </c:pt>
                <c:pt idx="3">
                  <c:v>20</c:v>
                </c:pt>
                <c:pt idx="4">
                  <c:v>30</c:v>
                </c:pt>
                <c:pt idx="5">
                  <c:v>57</c:v>
                </c:pt>
                <c:pt idx="6">
                  <c:v>14</c:v>
                </c:pt>
                <c:pt idx="7">
                  <c:v>294</c:v>
                </c:pt>
                <c:pt idx="8">
                  <c:v>523</c:v>
                </c:pt>
                <c:pt idx="9">
                  <c:v>127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B5-4D58-8F27-60359A126C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371024"/>
        <c:axId val="246370632"/>
      </c:scatterChart>
      <c:valAx>
        <c:axId val="246371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370632"/>
        <c:crosses val="autoZero"/>
        <c:crossBetween val="midCat"/>
      </c:valAx>
      <c:valAx>
        <c:axId val="246370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371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NH</a:t>
            </a:r>
            <a:r>
              <a:rPr lang="en-US" b="1" baseline="-25000"/>
              <a:t>3</a:t>
            </a:r>
            <a:r>
              <a:rPr lang="en-US" b="1"/>
              <a:t>-N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'BO040'!$H$1</c:f>
              <c:strCache>
                <c:ptCount val="1"/>
                <c:pt idx="0">
                  <c:v>NH3-N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2.7094216671191964E-2"/>
                  <c:y val="-0.1495765348413324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'BO040'!$F$2:$F$12</c:f>
              <c:numCache>
                <c:formatCode>0.0</c:formatCode>
                <c:ptCount val="11"/>
                <c:pt idx="0">
                  <c:v>10.532973</c:v>
                </c:pt>
                <c:pt idx="1">
                  <c:v>13.633191</c:v>
                </c:pt>
                <c:pt idx="2">
                  <c:v>502.35890100000006</c:v>
                </c:pt>
                <c:pt idx="3">
                  <c:v>10.720116000000001</c:v>
                </c:pt>
                <c:pt idx="4">
                  <c:v>15.628206</c:v>
                </c:pt>
                <c:pt idx="5">
                  <c:v>15.448125000000001</c:v>
                </c:pt>
                <c:pt idx="6">
                  <c:v>11.549901</c:v>
                </c:pt>
                <c:pt idx="7">
                  <c:v>9.0817320000000006</c:v>
                </c:pt>
                <c:pt idx="8">
                  <c:v>118.24612800000001</c:v>
                </c:pt>
                <c:pt idx="9">
                  <c:v>658.026567</c:v>
                </c:pt>
                <c:pt idx="10">
                  <c:v>677.4</c:v>
                </c:pt>
              </c:numCache>
            </c:numRef>
          </c:xVal>
          <c:yVal>
            <c:numRef>
              <c:f>'BO040'!$H$2:$H$12</c:f>
              <c:numCache>
                <c:formatCode>0.00</c:formatCode>
                <c:ptCount val="11"/>
                <c:pt idx="0">
                  <c:v>0.16300000000000001</c:v>
                </c:pt>
                <c:pt idx="1">
                  <c:v>0.17899999999999999</c:v>
                </c:pt>
                <c:pt idx="2">
                  <c:v>8.8999999999999996E-2</c:v>
                </c:pt>
                <c:pt idx="3">
                  <c:v>0.224</c:v>
                </c:pt>
                <c:pt idx="4" formatCode="General">
                  <c:v>0.14099999999999999</c:v>
                </c:pt>
                <c:pt idx="5" formatCode="General">
                  <c:v>0.03</c:v>
                </c:pt>
                <c:pt idx="6" formatCode="General">
                  <c:v>0.48899999999999999</c:v>
                </c:pt>
                <c:pt idx="7" formatCode="General">
                  <c:v>7.0999999999999994E-2</c:v>
                </c:pt>
                <c:pt idx="8" formatCode="General">
                  <c:v>0.10100000000000001</c:v>
                </c:pt>
                <c:pt idx="9" formatCode="General">
                  <c:v>0.217</c:v>
                </c:pt>
                <c:pt idx="10">
                  <c:v>0.38400000000000001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1C-4D11-A5EE-8510909F4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224416"/>
        <c:axId val="425224808"/>
      </c:scatterChart>
      <c:valAx>
        <c:axId val="425224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24808"/>
        <c:crosses val="autoZero"/>
        <c:crossBetween val="midCat"/>
      </c:valAx>
      <c:valAx>
        <c:axId val="425224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24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NO</a:t>
            </a:r>
            <a:r>
              <a:rPr lang="en-US" b="1" baseline="-25000"/>
              <a:t>2</a:t>
            </a:r>
            <a:r>
              <a:rPr lang="en-US" b="1"/>
              <a:t>-N+NO</a:t>
            </a:r>
            <a:r>
              <a:rPr lang="en-US" b="1" baseline="-25000"/>
              <a:t>3</a:t>
            </a:r>
            <a:r>
              <a:rPr lang="en-US" b="1"/>
              <a:t>-N)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'BO040'!$J$1</c:f>
              <c:strCache>
                <c:ptCount val="1"/>
                <c:pt idx="0">
                  <c:v>NO23-N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1.7898814372341431E-2"/>
                  <c:y val="-0.1387557467915808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'BO040'!$F$2:$F$12</c:f>
              <c:numCache>
                <c:formatCode>0.0</c:formatCode>
                <c:ptCount val="11"/>
                <c:pt idx="0">
                  <c:v>10.532973</c:v>
                </c:pt>
                <c:pt idx="1">
                  <c:v>13.633191</c:v>
                </c:pt>
                <c:pt idx="2">
                  <c:v>502.35890100000006</c:v>
                </c:pt>
                <c:pt idx="3">
                  <c:v>10.720116000000001</c:v>
                </c:pt>
                <c:pt idx="4">
                  <c:v>15.628206</c:v>
                </c:pt>
                <c:pt idx="5">
                  <c:v>15.448125000000001</c:v>
                </c:pt>
                <c:pt idx="6">
                  <c:v>11.549901</c:v>
                </c:pt>
                <c:pt idx="7">
                  <c:v>9.0817320000000006</c:v>
                </c:pt>
                <c:pt idx="8">
                  <c:v>118.24612800000001</c:v>
                </c:pt>
                <c:pt idx="9">
                  <c:v>658.026567</c:v>
                </c:pt>
                <c:pt idx="10">
                  <c:v>677.4</c:v>
                </c:pt>
              </c:numCache>
            </c:numRef>
          </c:xVal>
          <c:yVal>
            <c:numRef>
              <c:f>'BO040'!$J$2:$J$12</c:f>
              <c:numCache>
                <c:formatCode>0.00</c:formatCode>
                <c:ptCount val="11"/>
                <c:pt idx="0">
                  <c:v>2.4329999999999998</c:v>
                </c:pt>
                <c:pt idx="1">
                  <c:v>1.4430000000000001</c:v>
                </c:pt>
                <c:pt idx="2">
                  <c:v>0.57699999999999996</c:v>
                </c:pt>
                <c:pt idx="3">
                  <c:v>3.23</c:v>
                </c:pt>
                <c:pt idx="4" formatCode="General">
                  <c:v>1.8759999999999999</c:v>
                </c:pt>
                <c:pt idx="5" formatCode="General">
                  <c:v>1.1000000000000001</c:v>
                </c:pt>
                <c:pt idx="6" formatCode="General">
                  <c:v>1.6870000000000001</c:v>
                </c:pt>
                <c:pt idx="7" formatCode="General">
                  <c:v>2.75</c:v>
                </c:pt>
                <c:pt idx="8" formatCode="General">
                  <c:v>0.67700000000000005</c:v>
                </c:pt>
                <c:pt idx="9" formatCode="General">
                  <c:v>0.38900000000000001</c:v>
                </c:pt>
                <c:pt idx="10">
                  <c:v>0.76200000000000001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2CB-412A-BD9B-F246C05D8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225592"/>
        <c:axId val="425225984"/>
      </c:scatterChart>
      <c:valAx>
        <c:axId val="425225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25984"/>
        <c:crosses val="autoZero"/>
        <c:crossBetween val="midCat"/>
      </c:valAx>
      <c:valAx>
        <c:axId val="425225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25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TKN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'BO040'!$L$1</c:f>
              <c:strCache>
                <c:ptCount val="1"/>
                <c:pt idx="0">
                  <c:v>TKN (mg/L)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og"/>
            <c:dispRSqr val="1"/>
            <c:dispEq val="1"/>
            <c:trendlineLbl>
              <c:layout>
                <c:manualLayout>
                  <c:x val="1.7002443660059735E-2"/>
                  <c:y val="0.145968506152997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'BO040'!$F$2:$F$12</c:f>
              <c:numCache>
                <c:formatCode>0.0</c:formatCode>
                <c:ptCount val="11"/>
                <c:pt idx="0">
                  <c:v>10.532973</c:v>
                </c:pt>
                <c:pt idx="1">
                  <c:v>13.633191</c:v>
                </c:pt>
                <c:pt idx="2">
                  <c:v>502.35890100000006</c:v>
                </c:pt>
                <c:pt idx="3">
                  <c:v>10.720116000000001</c:v>
                </c:pt>
                <c:pt idx="4">
                  <c:v>15.628206</c:v>
                </c:pt>
                <c:pt idx="5">
                  <c:v>15.448125000000001</c:v>
                </c:pt>
                <c:pt idx="6">
                  <c:v>11.549901</c:v>
                </c:pt>
                <c:pt idx="7">
                  <c:v>9.0817320000000006</c:v>
                </c:pt>
                <c:pt idx="8">
                  <c:v>118.24612800000001</c:v>
                </c:pt>
                <c:pt idx="9">
                  <c:v>658.026567</c:v>
                </c:pt>
                <c:pt idx="10">
                  <c:v>677.4</c:v>
                </c:pt>
              </c:numCache>
            </c:numRef>
          </c:xVal>
          <c:yVal>
            <c:numRef>
              <c:f>'BO040'!$L$2:$L$12</c:f>
              <c:numCache>
                <c:formatCode>0.00</c:formatCode>
                <c:ptCount val="11"/>
                <c:pt idx="0">
                  <c:v>1.921</c:v>
                </c:pt>
                <c:pt idx="1">
                  <c:v>0.99399999999999999</c:v>
                </c:pt>
                <c:pt idx="2">
                  <c:v>2.4740000000000002</c:v>
                </c:pt>
                <c:pt idx="3">
                  <c:v>1.54</c:v>
                </c:pt>
                <c:pt idx="4" formatCode="General">
                  <c:v>1.7330000000000001</c:v>
                </c:pt>
                <c:pt idx="5" formatCode="General">
                  <c:v>2.57</c:v>
                </c:pt>
                <c:pt idx="6" formatCode="General">
                  <c:v>1.6930000000000001</c:v>
                </c:pt>
                <c:pt idx="7" formatCode="General">
                  <c:v>2.92</c:v>
                </c:pt>
                <c:pt idx="8" formatCode="General">
                  <c:v>2.9710000000000001</c:v>
                </c:pt>
                <c:pt idx="9" formatCode="General">
                  <c:v>2.0710000000000002</c:v>
                </c:pt>
                <c:pt idx="10">
                  <c:v>4.1609999999999996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4D2-4AA9-905E-0446FE412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5226768"/>
        <c:axId val="425227160"/>
      </c:scatterChart>
      <c:valAx>
        <c:axId val="42522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Storm Avg Flow (cfs)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27160"/>
        <c:crosses val="autoZero"/>
        <c:crossBetween val="midCat"/>
      </c:valAx>
      <c:valAx>
        <c:axId val="425227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EMC (mg/L)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26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5" Type="http://schemas.openxmlformats.org/officeDocument/2006/relationships/chart" Target="../charts/chart29.xml"/><Relationship Id="rId4" Type="http://schemas.openxmlformats.org/officeDocument/2006/relationships/chart" Target="../charts/chart2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247650</xdr:colOff>
      <xdr:row>13</xdr:row>
      <xdr:rowOff>104774</xdr:rowOff>
    </xdr:from>
    <xdr:to>
      <xdr:col>25</xdr:col>
      <xdr:colOff>304800</xdr:colOff>
      <xdr:row>47</xdr:row>
      <xdr:rowOff>66676</xdr:rowOff>
    </xdr:to>
    <xdr:grpSp>
      <xdr:nvGrpSpPr>
        <xdr:cNvPr id="10" name="Group 9" descr="Storm flow plots for measured nutrients at station BO02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10963275" y="2371724"/>
          <a:ext cx="5772150" cy="5467352"/>
          <a:chOff x="11430000" y="2371724"/>
          <a:chExt cx="5543550" cy="5467352"/>
        </a:xfrm>
      </xdr:grpSpPr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aphicFramePr/>
        </xdr:nvGraphicFramePr>
        <xdr:xfrm>
          <a:off x="11430000" y="2371724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aphicFramePr>
            <a:graphicFrameLocks/>
          </xdr:cNvGraphicFramePr>
        </xdr:nvGraphicFramePr>
        <xdr:xfrm>
          <a:off x="14192250" y="239077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aphicFramePr>
            <a:graphicFrameLocks/>
          </xdr:cNvGraphicFramePr>
        </xdr:nvGraphicFramePr>
        <xdr:xfrm>
          <a:off x="11439525" y="420052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aphicFramePr>
            <a:graphicFrameLocks/>
          </xdr:cNvGraphicFramePr>
        </xdr:nvGraphicFramePr>
        <xdr:xfrm>
          <a:off x="14211300" y="420052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2" name="Chart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aphicFramePr>
            <a:graphicFrameLocks/>
          </xdr:cNvGraphicFramePr>
        </xdr:nvGraphicFramePr>
        <xdr:xfrm>
          <a:off x="11439525" y="601980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3" name="Chart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aphicFramePr>
            <a:graphicFrameLocks/>
          </xdr:cNvGraphicFramePr>
        </xdr:nvGraphicFramePr>
        <xdr:xfrm>
          <a:off x="14201775" y="600075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285750</xdr:colOff>
      <xdr:row>15</xdr:row>
      <xdr:rowOff>76200</xdr:rowOff>
    </xdr:from>
    <xdr:to>
      <xdr:col>25</xdr:col>
      <xdr:colOff>333375</xdr:colOff>
      <xdr:row>49</xdr:row>
      <xdr:rowOff>38101</xdr:rowOff>
    </xdr:to>
    <xdr:grpSp>
      <xdr:nvGrpSpPr>
        <xdr:cNvPr id="9" name="Group 8" descr="Storm flow plots for measured nutrients at station BO04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pSpPr/>
      </xdr:nvGrpSpPr>
      <xdr:grpSpPr>
        <a:xfrm>
          <a:off x="10858500" y="2667000"/>
          <a:ext cx="5629275" cy="5467351"/>
          <a:chOff x="11468100" y="2667000"/>
          <a:chExt cx="5534025" cy="5467351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GraphicFramePr>
            <a:graphicFrameLocks/>
          </xdr:cNvGraphicFramePr>
        </xdr:nvGraphicFramePr>
        <xdr:xfrm>
          <a:off x="11468100" y="266700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aphicFramePr>
            <a:graphicFrameLocks/>
          </xdr:cNvGraphicFramePr>
        </xdr:nvGraphicFramePr>
        <xdr:xfrm>
          <a:off x="14201775" y="272415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aphicFramePr>
            <a:graphicFrameLocks/>
          </xdr:cNvGraphicFramePr>
        </xdr:nvGraphicFramePr>
        <xdr:xfrm>
          <a:off x="11487150" y="448627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GraphicFramePr>
            <a:graphicFrameLocks/>
          </xdr:cNvGraphicFramePr>
        </xdr:nvGraphicFramePr>
        <xdr:xfrm>
          <a:off x="14220825" y="451485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aphicFramePr>
            <a:graphicFrameLocks/>
          </xdr:cNvGraphicFramePr>
        </xdr:nvGraphicFramePr>
        <xdr:xfrm>
          <a:off x="11515725" y="631507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GraphicFramePr>
            <a:graphicFrameLocks/>
          </xdr:cNvGraphicFramePr>
        </xdr:nvGraphicFramePr>
        <xdr:xfrm>
          <a:off x="14239875" y="630555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</xdr:colOff>
      <xdr:row>15</xdr:row>
      <xdr:rowOff>152400</xdr:rowOff>
    </xdr:from>
    <xdr:to>
      <xdr:col>24</xdr:col>
      <xdr:colOff>276225</xdr:colOff>
      <xdr:row>50</xdr:row>
      <xdr:rowOff>1</xdr:rowOff>
    </xdr:to>
    <xdr:grpSp>
      <xdr:nvGrpSpPr>
        <xdr:cNvPr id="8" name="Group 7" descr="Storm flow plots for measured nutrients at station BO07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10163175" y="2743200"/>
          <a:ext cx="5724525" cy="5514976"/>
          <a:chOff x="11382375" y="2743200"/>
          <a:chExt cx="5562600" cy="5514976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11391900" y="274320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aphicFramePr>
            <a:graphicFrameLocks/>
          </xdr:cNvGraphicFramePr>
        </xdr:nvGraphicFramePr>
        <xdr:xfrm>
          <a:off x="14163675" y="275272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aphicFramePr>
            <a:graphicFrameLocks/>
          </xdr:cNvGraphicFramePr>
        </xdr:nvGraphicFramePr>
        <xdr:xfrm>
          <a:off x="11420475" y="458152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GraphicFramePr>
            <a:graphicFrameLocks/>
          </xdr:cNvGraphicFramePr>
        </xdr:nvGraphicFramePr>
        <xdr:xfrm>
          <a:off x="14182725" y="459105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aphicFramePr>
            <a:graphicFrameLocks/>
          </xdr:cNvGraphicFramePr>
        </xdr:nvGraphicFramePr>
        <xdr:xfrm>
          <a:off x="11382375" y="641032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GraphicFramePr>
            <a:graphicFrameLocks/>
          </xdr:cNvGraphicFramePr>
        </xdr:nvGraphicFramePr>
        <xdr:xfrm>
          <a:off x="14135100" y="643890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409575</xdr:colOff>
      <xdr:row>16</xdr:row>
      <xdr:rowOff>57150</xdr:rowOff>
    </xdr:from>
    <xdr:to>
      <xdr:col>24</xdr:col>
      <xdr:colOff>257175</xdr:colOff>
      <xdr:row>50</xdr:row>
      <xdr:rowOff>19052</xdr:rowOff>
    </xdr:to>
    <xdr:grpSp>
      <xdr:nvGrpSpPr>
        <xdr:cNvPr id="8" name="Group 7" descr="Storm flow plots for measured nutrients at station BO090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10353675" y="2809875"/>
          <a:ext cx="5534025" cy="5467352"/>
          <a:chOff x="11325225" y="2809875"/>
          <a:chExt cx="5534025" cy="546735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300-000002000000}"/>
              </a:ext>
            </a:extLst>
          </xdr:cNvPr>
          <xdr:cNvGraphicFramePr>
            <a:graphicFrameLocks/>
          </xdr:cNvGraphicFramePr>
        </xdr:nvGraphicFramePr>
        <xdr:xfrm>
          <a:off x="11325225" y="280987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aphicFramePr>
            <a:graphicFrameLocks/>
          </xdr:cNvGraphicFramePr>
        </xdr:nvGraphicFramePr>
        <xdr:xfrm>
          <a:off x="14087475" y="2809876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aphicFramePr>
            <a:graphicFrameLocks/>
          </xdr:cNvGraphicFramePr>
        </xdr:nvGraphicFramePr>
        <xdr:xfrm>
          <a:off x="11334750" y="4629151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GraphicFramePr>
            <a:graphicFrameLocks/>
          </xdr:cNvGraphicFramePr>
        </xdr:nvGraphicFramePr>
        <xdr:xfrm>
          <a:off x="14097000" y="4638676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aphicFramePr>
            <a:graphicFrameLocks/>
          </xdr:cNvGraphicFramePr>
        </xdr:nvGraphicFramePr>
        <xdr:xfrm>
          <a:off x="11363325" y="6448426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GraphicFramePr>
            <a:graphicFrameLocks/>
          </xdr:cNvGraphicFramePr>
        </xdr:nvGraphicFramePr>
        <xdr:xfrm>
          <a:off x="14077950" y="6457951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409575</xdr:colOff>
      <xdr:row>16</xdr:row>
      <xdr:rowOff>19050</xdr:rowOff>
    </xdr:from>
    <xdr:to>
      <xdr:col>25</xdr:col>
      <xdr:colOff>466725</xdr:colOff>
      <xdr:row>49</xdr:row>
      <xdr:rowOff>123827</xdr:rowOff>
    </xdr:to>
    <xdr:grpSp>
      <xdr:nvGrpSpPr>
        <xdr:cNvPr id="8" name="Group 7" descr="Storm flow plots for measured nutrients at station BO09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pSpPr/>
      </xdr:nvGrpSpPr>
      <xdr:grpSpPr>
        <a:xfrm>
          <a:off x="10344150" y="2771775"/>
          <a:ext cx="5543550" cy="5448302"/>
          <a:chOff x="11382375" y="2771775"/>
          <a:chExt cx="5543550" cy="5448302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400-000002000000}"/>
              </a:ext>
            </a:extLst>
          </xdr:cNvPr>
          <xdr:cNvGraphicFramePr>
            <a:graphicFrameLocks/>
          </xdr:cNvGraphicFramePr>
        </xdr:nvGraphicFramePr>
        <xdr:xfrm>
          <a:off x="11382375" y="277177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GraphicFramePr>
            <a:graphicFrameLocks/>
          </xdr:cNvGraphicFramePr>
        </xdr:nvGraphicFramePr>
        <xdr:xfrm>
          <a:off x="14163675" y="2771776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aphicFramePr>
            <a:graphicFrameLocks/>
          </xdr:cNvGraphicFramePr>
        </xdr:nvGraphicFramePr>
        <xdr:xfrm>
          <a:off x="11382375" y="4572001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GraphicFramePr>
            <a:graphicFrameLocks/>
          </xdr:cNvGraphicFramePr>
        </xdr:nvGraphicFramePr>
        <xdr:xfrm>
          <a:off x="14144625" y="4591051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GraphicFramePr>
            <a:graphicFrameLocks/>
          </xdr:cNvGraphicFramePr>
        </xdr:nvGraphicFramePr>
        <xdr:xfrm>
          <a:off x="11382375" y="6400801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GraphicFramePr>
            <a:graphicFrameLocks/>
          </xdr:cNvGraphicFramePr>
        </xdr:nvGraphicFramePr>
        <xdr:xfrm>
          <a:off x="14125575" y="6391276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600075</xdr:colOff>
      <xdr:row>16</xdr:row>
      <xdr:rowOff>0</xdr:rowOff>
    </xdr:from>
    <xdr:to>
      <xdr:col>24</xdr:col>
      <xdr:colOff>47625</xdr:colOff>
      <xdr:row>49</xdr:row>
      <xdr:rowOff>123826</xdr:rowOff>
    </xdr:to>
    <xdr:grpSp>
      <xdr:nvGrpSpPr>
        <xdr:cNvPr id="2" name="Group 1" descr="Storm flow plots for measured nutrients at station GC10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048875" y="2752725"/>
          <a:ext cx="5543550" cy="5467351"/>
          <a:chOff x="11172825" y="2752725"/>
          <a:chExt cx="5543550" cy="5467351"/>
        </a:xfrm>
      </xdr:grpSpPr>
      <xdr:graphicFrame macro="">
        <xdr:nvGraphicFramePr>
          <xdr:cNvPr id="8" name="Chart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GraphicFramePr>
            <a:graphicFrameLocks/>
          </xdr:cNvGraphicFramePr>
        </xdr:nvGraphicFramePr>
        <xdr:xfrm>
          <a:off x="11191875" y="276225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GraphicFramePr>
            <a:graphicFrameLocks/>
          </xdr:cNvGraphicFramePr>
        </xdr:nvGraphicFramePr>
        <xdr:xfrm>
          <a:off x="13954125" y="275272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0" name="Chart 9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GraphicFramePr>
            <a:graphicFrameLocks/>
          </xdr:cNvGraphicFramePr>
        </xdr:nvGraphicFramePr>
        <xdr:xfrm>
          <a:off x="11172825" y="458152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1" name="Chart 10">
            <a:extLst>
              <a:ext uri="{FF2B5EF4-FFF2-40B4-BE49-F238E27FC236}">
                <a16:creationId xmlns:a16="http://schemas.microsoft.com/office/drawing/2014/main" id="{00000000-0008-0000-0500-00000B000000}"/>
              </a:ext>
            </a:extLst>
          </xdr:cNvPr>
          <xdr:cNvGraphicFramePr>
            <a:graphicFrameLocks/>
          </xdr:cNvGraphicFramePr>
        </xdr:nvGraphicFramePr>
        <xdr:xfrm>
          <a:off x="13954125" y="459105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2" name="Chart 11">
            <a:extLst>
              <a:ext uri="{FF2B5EF4-FFF2-40B4-BE49-F238E27FC236}">
                <a16:creationId xmlns:a16="http://schemas.microsoft.com/office/drawing/2014/main" id="{00000000-0008-0000-0500-00000C000000}"/>
              </a:ext>
            </a:extLst>
          </xdr:cNvPr>
          <xdr:cNvGraphicFramePr>
            <a:graphicFrameLocks/>
          </xdr:cNvGraphicFramePr>
        </xdr:nvGraphicFramePr>
        <xdr:xfrm>
          <a:off x="11191875" y="6400800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13" name="Chart 12">
            <a:extLst>
              <a:ext uri="{FF2B5EF4-FFF2-40B4-BE49-F238E27FC236}">
                <a16:creationId xmlns:a16="http://schemas.microsoft.com/office/drawing/2014/main" id="{00000000-0008-0000-0500-00000D000000}"/>
              </a:ext>
            </a:extLst>
          </xdr:cNvPr>
          <xdr:cNvGraphicFramePr>
            <a:graphicFrameLocks/>
          </xdr:cNvGraphicFramePr>
        </xdr:nvGraphicFramePr>
        <xdr:xfrm>
          <a:off x="13935075" y="6391275"/>
          <a:ext cx="2762250" cy="181927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2"/>
  <sheetViews>
    <sheetView tabSelected="1" workbookViewId="0"/>
  </sheetViews>
  <sheetFormatPr defaultRowHeight="12.75" x14ac:dyDescent="0.2"/>
  <cols>
    <col min="3" max="3" width="17.85546875" customWidth="1"/>
    <col min="6" max="6" width="11.28515625" bestFit="1" customWidth="1"/>
    <col min="7" max="7" width="12.7109375" style="7" customWidth="1"/>
    <col min="8" max="9" width="9.140625" style="4"/>
    <col min="19" max="19" width="12.5703125" bestFit="1" customWidth="1"/>
  </cols>
  <sheetData>
    <row r="1" spans="1:20" s="2" customFormat="1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50</v>
      </c>
      <c r="G1" s="6" t="s">
        <v>5</v>
      </c>
      <c r="H1" s="3" t="s">
        <v>6</v>
      </c>
      <c r="I1" s="3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</row>
    <row r="2" spans="1:20" x14ac:dyDescent="0.2">
      <c r="A2" t="s">
        <v>18</v>
      </c>
      <c r="B2">
        <v>2</v>
      </c>
      <c r="C2" t="s">
        <v>20</v>
      </c>
      <c r="D2" t="s">
        <v>21</v>
      </c>
      <c r="E2" t="s">
        <v>19</v>
      </c>
      <c r="F2" s="8">
        <v>2.4363900000000003</v>
      </c>
      <c r="G2" s="7">
        <v>351297</v>
      </c>
      <c r="H2" s="4">
        <v>0.03</v>
      </c>
      <c r="I2" s="4">
        <v>0.29846200000000001</v>
      </c>
      <c r="J2" s="4">
        <v>0.30099999999999999</v>
      </c>
      <c r="K2" s="4">
        <v>2.9945659999999998</v>
      </c>
      <c r="L2" s="4">
        <v>0.96</v>
      </c>
      <c r="M2" s="4">
        <v>9.5507749999999998</v>
      </c>
      <c r="N2" s="4">
        <v>0.13900000000000001</v>
      </c>
      <c r="O2" s="4">
        <v>1.382873</v>
      </c>
      <c r="P2" s="4">
        <v>0.28000000000000003</v>
      </c>
      <c r="Q2" s="4">
        <v>2.7856429999999999</v>
      </c>
      <c r="R2">
        <v>73</v>
      </c>
      <c r="S2">
        <v>726</v>
      </c>
      <c r="T2" s="1"/>
    </row>
    <row r="3" spans="1:20" x14ac:dyDescent="0.2">
      <c r="A3" t="s">
        <v>18</v>
      </c>
      <c r="B3">
        <v>3</v>
      </c>
      <c r="C3" t="s">
        <v>22</v>
      </c>
      <c r="D3" t="s">
        <v>23</v>
      </c>
      <c r="E3" t="s">
        <v>19</v>
      </c>
      <c r="F3" s="8">
        <v>10.328175</v>
      </c>
      <c r="G3" s="7">
        <v>2880505</v>
      </c>
      <c r="H3" s="4">
        <v>0.216</v>
      </c>
      <c r="I3" s="4">
        <v>17.6204</v>
      </c>
      <c r="J3" s="4">
        <v>0.35399999999999998</v>
      </c>
      <c r="K3" s="4">
        <v>28.859559999999998</v>
      </c>
      <c r="L3" s="4">
        <v>1.2190000000000001</v>
      </c>
      <c r="M3" s="4">
        <v>99.449780000000004</v>
      </c>
      <c r="N3" s="4">
        <v>0.28499999999999998</v>
      </c>
      <c r="O3" s="4">
        <v>23.25742</v>
      </c>
      <c r="P3" s="4">
        <v>0.42599999999999999</v>
      </c>
      <c r="Q3" s="4">
        <v>34.757089999999998</v>
      </c>
      <c r="R3">
        <v>33</v>
      </c>
      <c r="S3">
        <v>2682</v>
      </c>
      <c r="T3" s="1"/>
    </row>
    <row r="4" spans="1:20" x14ac:dyDescent="0.2">
      <c r="A4" t="s">
        <v>18</v>
      </c>
      <c r="B4">
        <v>4</v>
      </c>
      <c r="C4" t="s">
        <v>24</v>
      </c>
      <c r="D4" t="s">
        <v>25</v>
      </c>
      <c r="E4" t="s">
        <v>19</v>
      </c>
      <c r="F4" s="8">
        <v>259.95928200000003</v>
      </c>
      <c r="G4" s="7">
        <v>67274214</v>
      </c>
      <c r="H4" s="4">
        <v>0.314</v>
      </c>
      <c r="I4" s="4">
        <v>598.2346</v>
      </c>
      <c r="J4" s="4">
        <v>0.38200000000000001</v>
      </c>
      <c r="K4" s="4">
        <v>727.57939999999996</v>
      </c>
      <c r="L4" s="4">
        <v>2.1829999999999998</v>
      </c>
      <c r="M4" s="4">
        <v>4158.59</v>
      </c>
      <c r="N4" s="4">
        <v>0.372</v>
      </c>
      <c r="O4" s="4">
        <v>709.18960000000004</v>
      </c>
      <c r="P4" s="4">
        <v>0.66400000000000003</v>
      </c>
      <c r="Q4" s="4">
        <v>1264.4280000000001</v>
      </c>
      <c r="R4">
        <v>78</v>
      </c>
      <c r="S4">
        <v>149457</v>
      </c>
      <c r="T4" s="1"/>
    </row>
    <row r="5" spans="1:20" x14ac:dyDescent="0.2">
      <c r="A5" t="s">
        <v>18</v>
      </c>
      <c r="B5">
        <v>6</v>
      </c>
      <c r="C5" t="s">
        <v>27</v>
      </c>
      <c r="D5" t="s">
        <v>28</v>
      </c>
      <c r="E5" t="s">
        <v>19</v>
      </c>
      <c r="F5" s="8">
        <v>5.0528610000000009</v>
      </c>
      <c r="G5" s="7">
        <v>899330</v>
      </c>
      <c r="H5" s="4">
        <v>8.8999999999999996E-2</v>
      </c>
      <c r="I5" s="4">
        <v>2.266743</v>
      </c>
      <c r="J5" s="4">
        <v>0.35799999999999998</v>
      </c>
      <c r="K5" s="4">
        <v>9.1179100000000002</v>
      </c>
      <c r="L5" s="4">
        <v>0.82</v>
      </c>
      <c r="M5" s="4">
        <v>20.884599999999999</v>
      </c>
      <c r="N5" s="4">
        <v>0.35</v>
      </c>
      <c r="O5" s="4">
        <v>8.9141580000000005</v>
      </c>
      <c r="P5" s="4">
        <v>0.5</v>
      </c>
      <c r="Q5" s="4">
        <v>12.73451</v>
      </c>
      <c r="R5">
        <v>20</v>
      </c>
      <c r="S5">
        <v>509</v>
      </c>
      <c r="T5" s="1"/>
    </row>
    <row r="6" spans="1:20" x14ac:dyDescent="0.2">
      <c r="A6" t="s">
        <v>18</v>
      </c>
      <c r="B6">
        <v>1</v>
      </c>
      <c r="C6" t="s">
        <v>62</v>
      </c>
      <c r="D6" t="s">
        <v>63</v>
      </c>
      <c r="E6" t="s">
        <v>19</v>
      </c>
      <c r="F6" s="8">
        <v>5.2011630000000002</v>
      </c>
      <c r="G6">
        <v>1375894</v>
      </c>
      <c r="H6">
        <v>0.16500000000000001</v>
      </c>
      <c r="I6">
        <v>6.4292769999999999</v>
      </c>
      <c r="J6">
        <v>0.60199999999999998</v>
      </c>
      <c r="K6">
        <v>23.466090000000001</v>
      </c>
      <c r="L6">
        <v>1.377</v>
      </c>
      <c r="M6">
        <v>53.656320000000001</v>
      </c>
      <c r="N6">
        <v>0.316</v>
      </c>
      <c r="O6">
        <v>12.323130000000001</v>
      </c>
      <c r="P6">
        <v>0.502</v>
      </c>
      <c r="Q6">
        <v>19.54458</v>
      </c>
      <c r="R6">
        <v>30</v>
      </c>
      <c r="S6">
        <v>1169</v>
      </c>
      <c r="T6" s="1"/>
    </row>
    <row r="7" spans="1:20" x14ac:dyDescent="0.2">
      <c r="A7" t="s">
        <v>18</v>
      </c>
      <c r="B7">
        <v>2</v>
      </c>
      <c r="C7" t="s">
        <v>64</v>
      </c>
      <c r="D7" t="s">
        <v>65</v>
      </c>
      <c r="E7" t="s">
        <v>19</v>
      </c>
      <c r="F7" s="8">
        <v>4.7774430000000008</v>
      </c>
      <c r="G7">
        <v>712629</v>
      </c>
      <c r="H7">
        <v>0.03</v>
      </c>
      <c r="I7">
        <v>0.60544900000000001</v>
      </c>
      <c r="J7">
        <v>0.31900000000000001</v>
      </c>
      <c r="K7">
        <v>6.4379439999999999</v>
      </c>
      <c r="L7">
        <v>1.47</v>
      </c>
      <c r="M7">
        <v>29.667010000000001</v>
      </c>
      <c r="N7">
        <v>0.14399999999999999</v>
      </c>
      <c r="O7">
        <v>2.9061560000000002</v>
      </c>
      <c r="P7">
        <v>0.32</v>
      </c>
      <c r="Q7">
        <v>6.4581249999999999</v>
      </c>
      <c r="R7">
        <v>57</v>
      </c>
      <c r="S7">
        <v>1150</v>
      </c>
      <c r="T7" s="1"/>
    </row>
    <row r="8" spans="1:20" x14ac:dyDescent="0.2">
      <c r="A8" t="s">
        <v>18</v>
      </c>
      <c r="B8">
        <v>3</v>
      </c>
      <c r="C8" t="s">
        <v>66</v>
      </c>
      <c r="D8" t="s">
        <v>67</v>
      </c>
      <c r="E8" t="s">
        <v>19</v>
      </c>
      <c r="F8" s="8">
        <v>5.317686000000001</v>
      </c>
      <c r="G8">
        <v>1372626</v>
      </c>
      <c r="H8">
        <v>0.03</v>
      </c>
      <c r="I8">
        <v>1.166183</v>
      </c>
      <c r="J8">
        <v>0.13700000000000001</v>
      </c>
      <c r="K8">
        <v>5.3249000000000004</v>
      </c>
      <c r="L8">
        <v>1.0509999999999999</v>
      </c>
      <c r="M8">
        <v>40.861269999999998</v>
      </c>
      <c r="N8">
        <v>0.11899999999999999</v>
      </c>
      <c r="O8">
        <v>4.6186420000000004</v>
      </c>
      <c r="P8">
        <v>0.23</v>
      </c>
      <c r="Q8">
        <v>8.9407350000000001</v>
      </c>
      <c r="R8">
        <v>14</v>
      </c>
      <c r="S8">
        <v>560</v>
      </c>
      <c r="T8" s="1"/>
    </row>
    <row r="9" spans="1:20" x14ac:dyDescent="0.2">
      <c r="A9" t="s">
        <v>18</v>
      </c>
      <c r="B9">
        <v>4</v>
      </c>
      <c r="C9" t="s">
        <v>68</v>
      </c>
      <c r="D9" t="s">
        <v>69</v>
      </c>
      <c r="E9" t="s">
        <v>19</v>
      </c>
      <c r="F9" s="8">
        <v>0.80153700000000005</v>
      </c>
      <c r="G9">
        <v>130046</v>
      </c>
      <c r="H9">
        <v>0.113</v>
      </c>
      <c r="I9">
        <v>0.41616900000000001</v>
      </c>
      <c r="J9">
        <v>0.33100000000000002</v>
      </c>
      <c r="K9">
        <v>1.219044</v>
      </c>
      <c r="L9">
        <v>1.93</v>
      </c>
      <c r="M9">
        <v>7.1080230000000002</v>
      </c>
      <c r="N9">
        <v>0.10199999999999999</v>
      </c>
      <c r="O9">
        <v>0.37565700000000002</v>
      </c>
      <c r="P9">
        <v>0.59</v>
      </c>
      <c r="Q9">
        <v>2.1729189999999998</v>
      </c>
      <c r="R9">
        <v>294</v>
      </c>
      <c r="S9">
        <v>1083</v>
      </c>
      <c r="T9" s="1"/>
    </row>
    <row r="10" spans="1:20" x14ac:dyDescent="0.2">
      <c r="A10" t="s">
        <v>18</v>
      </c>
      <c r="B10">
        <v>5</v>
      </c>
      <c r="C10" t="s">
        <v>70</v>
      </c>
      <c r="D10" s="5">
        <v>4.5972222222222223</v>
      </c>
      <c r="E10" t="s">
        <v>19</v>
      </c>
      <c r="F10" s="8">
        <v>58.469829000000004</v>
      </c>
      <c r="G10">
        <v>23241223</v>
      </c>
      <c r="H10">
        <v>0.14299999999999999</v>
      </c>
      <c r="I10">
        <v>94.121380000000002</v>
      </c>
      <c r="J10">
        <v>0.47699999999999998</v>
      </c>
      <c r="K10">
        <v>313.72070000000002</v>
      </c>
      <c r="L10">
        <v>3.1880000000000002</v>
      </c>
      <c r="M10">
        <v>2098.0450000000001</v>
      </c>
      <c r="N10">
        <v>0.41199999999999998</v>
      </c>
      <c r="O10">
        <v>271.25119999999998</v>
      </c>
      <c r="P10">
        <v>1.026</v>
      </c>
      <c r="Q10">
        <v>675.57619999999997</v>
      </c>
      <c r="R10">
        <v>523</v>
      </c>
      <c r="S10">
        <v>344313</v>
      </c>
      <c r="T10" s="1"/>
    </row>
    <row r="11" spans="1:20" x14ac:dyDescent="0.2">
      <c r="A11" t="s">
        <v>18</v>
      </c>
      <c r="B11">
        <v>6</v>
      </c>
      <c r="C11" t="s">
        <v>71</v>
      </c>
      <c r="D11" t="s">
        <v>72</v>
      </c>
      <c r="E11" t="s">
        <v>19</v>
      </c>
      <c r="F11" s="8">
        <v>537.55237800000009</v>
      </c>
      <c r="G11">
        <v>187688523</v>
      </c>
      <c r="H11">
        <v>0.24</v>
      </c>
      <c r="I11">
        <v>1275.681</v>
      </c>
      <c r="J11">
        <v>0.41699999999999998</v>
      </c>
      <c r="K11">
        <v>2214.8850000000002</v>
      </c>
      <c r="L11">
        <v>1.948</v>
      </c>
      <c r="M11">
        <v>10351.66</v>
      </c>
      <c r="N11">
        <v>0.56799999999999995</v>
      </c>
      <c r="O11">
        <v>3019.3809999999999</v>
      </c>
      <c r="P11">
        <v>0.85599999999999998</v>
      </c>
      <c r="Q11">
        <v>4552.5469999999996</v>
      </c>
      <c r="R11">
        <v>127</v>
      </c>
      <c r="S11">
        <v>675454</v>
      </c>
      <c r="T11" s="1"/>
    </row>
    <row r="12" spans="1:20" x14ac:dyDescent="0.2">
      <c r="A12" t="s">
        <v>18</v>
      </c>
      <c r="B12">
        <v>1</v>
      </c>
      <c r="C12" t="s">
        <v>105</v>
      </c>
      <c r="D12" s="5">
        <v>5.3923611111111107</v>
      </c>
      <c r="E12" t="s">
        <v>19</v>
      </c>
      <c r="F12" s="8">
        <v>400.4</v>
      </c>
      <c r="G12" s="7">
        <v>186561077</v>
      </c>
      <c r="H12" s="4">
        <v>0.58299999999999996</v>
      </c>
      <c r="I12" s="4">
        <v>3080.2280000000001</v>
      </c>
      <c r="J12" s="4">
        <v>0.63</v>
      </c>
      <c r="K12" s="4">
        <v>3327.4110000000001</v>
      </c>
      <c r="L12" s="4">
        <v>4.1840000000000002</v>
      </c>
      <c r="M12" s="4">
        <v>22106.09</v>
      </c>
      <c r="N12" s="4">
        <v>0.33600000000000002</v>
      </c>
      <c r="O12" s="4">
        <v>1776</v>
      </c>
      <c r="P12" s="4">
        <v>1.234</v>
      </c>
      <c r="Q12" s="4">
        <v>6521.375</v>
      </c>
      <c r="R12" s="4" t="s">
        <v>106</v>
      </c>
      <c r="S12" s="4" t="s">
        <v>106</v>
      </c>
      <c r="T12" s="1"/>
    </row>
    <row r="13" spans="1:20" x14ac:dyDescent="0.2">
      <c r="F13" s="8"/>
      <c r="J13" s="4"/>
      <c r="K13" s="4"/>
      <c r="L13" s="4"/>
      <c r="M13" s="4"/>
      <c r="N13" s="4"/>
      <c r="O13" s="4"/>
      <c r="P13" s="4"/>
      <c r="Q13" s="4"/>
      <c r="T13" s="1"/>
    </row>
    <row r="14" spans="1:20" x14ac:dyDescent="0.2">
      <c r="J14" s="4"/>
      <c r="K14" s="4"/>
      <c r="L14" s="4"/>
      <c r="M14" s="4"/>
      <c r="N14" s="4"/>
      <c r="O14" s="4"/>
      <c r="P14" s="4"/>
      <c r="Q14" s="4"/>
      <c r="T14" s="1"/>
    </row>
    <row r="18" spans="1:6" x14ac:dyDescent="0.2">
      <c r="F18" s="15"/>
    </row>
    <row r="20" spans="1:6" x14ac:dyDescent="0.2">
      <c r="F20" s="15"/>
    </row>
    <row r="28" spans="1:6" x14ac:dyDescent="0.2">
      <c r="A28" s="11"/>
      <c r="B28" s="11"/>
      <c r="C28" s="11"/>
    </row>
    <row r="49" spans="1:13" x14ac:dyDescent="0.2">
      <c r="A49" t="s">
        <v>111</v>
      </c>
    </row>
    <row r="58" spans="1:13" x14ac:dyDescent="0.2">
      <c r="B58" s="1"/>
      <c r="C58" s="5"/>
      <c r="D58" s="10"/>
    </row>
    <row r="59" spans="1:13" x14ac:dyDescent="0.2">
      <c r="B59" s="1"/>
      <c r="C59" s="5"/>
      <c r="D59" s="10"/>
    </row>
    <row r="61" spans="1:13" x14ac:dyDescent="0.2">
      <c r="J61" s="4"/>
      <c r="K61" s="4"/>
      <c r="L61" s="4"/>
      <c r="M61" s="4"/>
    </row>
    <row r="62" spans="1:13" x14ac:dyDescent="0.2">
      <c r="J62" s="4"/>
      <c r="K62" s="4"/>
      <c r="L62" s="4"/>
      <c r="M62" s="4"/>
    </row>
  </sheetData>
  <pageMargins left="0.7" right="0.7" top="0.75" bottom="0.75" header="0.3" footer="0.3"/>
  <pageSetup paperSize="17" scale="97" orientation="landscape" r:id="rId1"/>
  <headerFooter>
    <oddFooter>&amp;L&amp;Z&amp;F&amp;A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51"/>
  <sheetViews>
    <sheetView topLeftCell="D1" workbookViewId="0">
      <selection activeCell="T16" sqref="T16"/>
    </sheetView>
  </sheetViews>
  <sheetFormatPr defaultRowHeight="12.75" x14ac:dyDescent="0.2"/>
  <cols>
    <col min="3" max="3" width="17.85546875" customWidth="1"/>
    <col min="7" max="7" width="12.7109375" style="7" customWidth="1"/>
    <col min="8" max="9" width="9.140625" style="4"/>
    <col min="19" max="19" width="10.5703125" bestFit="1" customWidth="1"/>
  </cols>
  <sheetData>
    <row r="1" spans="1:20" s="2" customFormat="1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50</v>
      </c>
      <c r="G1" s="6" t="s">
        <v>5</v>
      </c>
      <c r="H1" s="3" t="s">
        <v>6</v>
      </c>
      <c r="I1" s="3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</row>
    <row r="2" spans="1:20" x14ac:dyDescent="0.2">
      <c r="A2" t="s">
        <v>31</v>
      </c>
      <c r="B2">
        <v>4</v>
      </c>
      <c r="C2" t="s">
        <v>35</v>
      </c>
      <c r="D2" t="s">
        <v>34</v>
      </c>
      <c r="E2" t="s">
        <v>19</v>
      </c>
      <c r="F2" s="8">
        <v>10.532973</v>
      </c>
      <c r="G2" s="7">
        <v>2330284</v>
      </c>
      <c r="H2" s="4">
        <v>0.16300000000000001</v>
      </c>
      <c r="I2" s="4">
        <v>10.756970000000001</v>
      </c>
      <c r="J2" s="4">
        <v>2.4329999999999998</v>
      </c>
      <c r="K2" s="4">
        <v>160.55799999999999</v>
      </c>
      <c r="L2" s="4">
        <v>1.921</v>
      </c>
      <c r="M2" s="4">
        <v>126.77070000000001</v>
      </c>
      <c r="N2" s="4">
        <v>0.20100000000000001</v>
      </c>
      <c r="O2" s="4">
        <v>13.25348</v>
      </c>
      <c r="P2" s="4">
        <v>0.36499999999999999</v>
      </c>
      <c r="Q2" s="4">
        <v>24.09348</v>
      </c>
      <c r="R2">
        <v>104</v>
      </c>
      <c r="S2">
        <v>6859</v>
      </c>
      <c r="T2" s="1"/>
    </row>
    <row r="3" spans="1:20" x14ac:dyDescent="0.2">
      <c r="A3" t="s">
        <v>31</v>
      </c>
      <c r="B3">
        <v>5</v>
      </c>
      <c r="C3" t="s">
        <v>33</v>
      </c>
      <c r="D3" t="s">
        <v>23</v>
      </c>
      <c r="E3" t="s">
        <v>19</v>
      </c>
      <c r="F3" s="8">
        <v>13.633191</v>
      </c>
      <c r="G3" s="7">
        <v>3802109</v>
      </c>
      <c r="H3" s="4">
        <v>0.17899999999999999</v>
      </c>
      <c r="I3" s="4">
        <v>19.273949999999999</v>
      </c>
      <c r="J3" s="4">
        <v>1.4430000000000001</v>
      </c>
      <c r="K3" s="4">
        <v>155.4128</v>
      </c>
      <c r="L3" s="4">
        <v>0.99399999999999999</v>
      </c>
      <c r="M3" s="4">
        <v>106.9794</v>
      </c>
      <c r="N3" s="4">
        <v>0.221</v>
      </c>
      <c r="O3" s="4">
        <v>23.77685</v>
      </c>
      <c r="P3" s="4">
        <v>0.34899999999999998</v>
      </c>
      <c r="Q3" s="4">
        <v>37.586199999999998</v>
      </c>
      <c r="R3">
        <v>68</v>
      </c>
      <c r="S3">
        <v>7289</v>
      </c>
      <c r="T3" s="1"/>
    </row>
    <row r="4" spans="1:20" x14ac:dyDescent="0.2">
      <c r="A4" t="s">
        <v>31</v>
      </c>
      <c r="B4">
        <v>6</v>
      </c>
      <c r="C4" t="s">
        <v>32</v>
      </c>
      <c r="D4" s="5">
        <v>4.7256944444444446</v>
      </c>
      <c r="E4" t="s">
        <v>19</v>
      </c>
      <c r="F4" s="8">
        <v>502.35890100000006</v>
      </c>
      <c r="G4" s="7">
        <v>205262097</v>
      </c>
      <c r="H4" s="4">
        <v>8.8999999999999996E-2</v>
      </c>
      <c r="I4" s="4">
        <v>517.35900000000004</v>
      </c>
      <c r="J4" s="4">
        <v>0.57699999999999996</v>
      </c>
      <c r="K4" s="4">
        <v>3355.9920000000002</v>
      </c>
      <c r="L4" s="4">
        <v>2.4740000000000002</v>
      </c>
      <c r="M4" s="4">
        <v>14383.49</v>
      </c>
      <c r="N4" s="4">
        <v>0.35899999999999999</v>
      </c>
      <c r="O4" s="4">
        <v>2086.3429999999998</v>
      </c>
      <c r="P4" s="4">
        <v>0.83699999999999997</v>
      </c>
      <c r="Q4" s="4">
        <v>4865.835</v>
      </c>
      <c r="R4">
        <v>456</v>
      </c>
      <c r="S4">
        <v>2650310</v>
      </c>
      <c r="T4" s="1"/>
    </row>
    <row r="5" spans="1:20" x14ac:dyDescent="0.2">
      <c r="A5" t="s">
        <v>31</v>
      </c>
      <c r="B5">
        <v>7</v>
      </c>
      <c r="C5" t="s">
        <v>30</v>
      </c>
      <c r="D5" t="s">
        <v>29</v>
      </c>
      <c r="E5" t="s">
        <v>19</v>
      </c>
      <c r="F5" s="8">
        <v>10.720116000000001</v>
      </c>
      <c r="G5" s="7">
        <v>1905557</v>
      </c>
      <c r="H5" s="4">
        <v>0.224</v>
      </c>
      <c r="I5" s="4">
        <v>12.088240000000001</v>
      </c>
      <c r="J5" s="4">
        <v>3.23</v>
      </c>
      <c r="K5" s="4">
        <v>174.3081</v>
      </c>
      <c r="L5" s="4">
        <v>1.54</v>
      </c>
      <c r="M5" s="4">
        <v>83.106669999999994</v>
      </c>
      <c r="N5" s="4">
        <v>0.188</v>
      </c>
      <c r="O5" s="4">
        <v>10.145490000000001</v>
      </c>
      <c r="P5" s="4">
        <v>0.42</v>
      </c>
      <c r="Q5" s="4">
        <v>22.66545</v>
      </c>
      <c r="R5">
        <v>43</v>
      </c>
      <c r="S5">
        <v>2321</v>
      </c>
      <c r="T5" s="1"/>
    </row>
    <row r="6" spans="1:20" x14ac:dyDescent="0.2">
      <c r="A6" t="s">
        <v>31</v>
      </c>
      <c r="B6">
        <v>1</v>
      </c>
      <c r="C6" t="s">
        <v>73</v>
      </c>
      <c r="D6" t="s">
        <v>44</v>
      </c>
      <c r="E6" t="s">
        <v>19</v>
      </c>
      <c r="F6" s="8">
        <v>15.628206</v>
      </c>
      <c r="G6">
        <v>3908382</v>
      </c>
      <c r="H6">
        <v>0.14099999999999999</v>
      </c>
      <c r="I6">
        <v>15.606640000000001</v>
      </c>
      <c r="J6">
        <v>1.8759999999999999</v>
      </c>
      <c r="K6">
        <v>207.63480000000001</v>
      </c>
      <c r="L6">
        <v>1.7330000000000001</v>
      </c>
      <c r="M6">
        <v>191.78450000000001</v>
      </c>
      <c r="N6">
        <v>0.26700000000000002</v>
      </c>
      <c r="O6">
        <v>29.58297</v>
      </c>
      <c r="P6">
        <v>0.53400000000000003</v>
      </c>
      <c r="Q6">
        <v>59.150350000000003</v>
      </c>
      <c r="R6">
        <v>42</v>
      </c>
      <c r="S6">
        <v>4599</v>
      </c>
      <c r="T6" s="1"/>
    </row>
    <row r="7" spans="1:20" x14ac:dyDescent="0.2">
      <c r="A7" t="s">
        <v>31</v>
      </c>
      <c r="B7">
        <v>2</v>
      </c>
      <c r="C7" t="s">
        <v>74</v>
      </c>
      <c r="D7" t="s">
        <v>65</v>
      </c>
      <c r="E7" t="s">
        <v>19</v>
      </c>
      <c r="F7" s="8">
        <v>15.448125000000001</v>
      </c>
      <c r="G7">
        <v>2304908</v>
      </c>
      <c r="H7">
        <v>0.03</v>
      </c>
      <c r="I7">
        <v>1.95825</v>
      </c>
      <c r="J7">
        <v>1.1000000000000001</v>
      </c>
      <c r="K7">
        <v>71.802499999999995</v>
      </c>
      <c r="L7">
        <v>2.57</v>
      </c>
      <c r="M7">
        <v>167.7568</v>
      </c>
      <c r="N7">
        <v>2.5999999999999999E-2</v>
      </c>
      <c r="O7">
        <v>1.710205</v>
      </c>
      <c r="P7">
        <v>0.33</v>
      </c>
      <c r="Q7">
        <v>21.540749999999999</v>
      </c>
      <c r="R7">
        <v>80</v>
      </c>
      <c r="S7">
        <v>5222</v>
      </c>
      <c r="T7" s="1"/>
    </row>
    <row r="8" spans="1:20" x14ac:dyDescent="0.2">
      <c r="A8" t="s">
        <v>31</v>
      </c>
      <c r="B8">
        <v>3</v>
      </c>
      <c r="C8" t="s">
        <v>75</v>
      </c>
      <c r="D8" t="s">
        <v>44</v>
      </c>
      <c r="E8" t="s">
        <v>19</v>
      </c>
      <c r="F8" s="8">
        <v>11.549901</v>
      </c>
      <c r="G8">
        <v>2888415</v>
      </c>
      <c r="H8">
        <v>0.48899999999999999</v>
      </c>
      <c r="I8">
        <v>40.000160000000001</v>
      </c>
      <c r="J8">
        <v>1.6870000000000001</v>
      </c>
      <c r="K8">
        <v>137.9743</v>
      </c>
      <c r="L8">
        <v>1.6930000000000001</v>
      </c>
      <c r="M8">
        <v>138.44999999999999</v>
      </c>
      <c r="N8">
        <v>4.2000000000000003E-2</v>
      </c>
      <c r="O8">
        <v>3.4625599999999999</v>
      </c>
      <c r="P8">
        <v>0.218</v>
      </c>
      <c r="Q8">
        <v>17.796800000000001</v>
      </c>
      <c r="R8">
        <v>30</v>
      </c>
      <c r="S8">
        <v>2494</v>
      </c>
      <c r="T8" s="1"/>
    </row>
    <row r="9" spans="1:20" x14ac:dyDescent="0.2">
      <c r="A9" t="s">
        <v>31</v>
      </c>
      <c r="B9">
        <v>4</v>
      </c>
      <c r="C9" t="s">
        <v>76</v>
      </c>
      <c r="D9" t="s">
        <v>77</v>
      </c>
      <c r="E9" t="s">
        <v>19</v>
      </c>
      <c r="F9" s="8">
        <v>9.0817320000000006</v>
      </c>
      <c r="G9">
        <v>1434383</v>
      </c>
      <c r="H9">
        <v>7.0999999999999994E-2</v>
      </c>
      <c r="I9">
        <v>2.8841420000000002</v>
      </c>
      <c r="J9">
        <v>2.75</v>
      </c>
      <c r="K9">
        <v>111.7097</v>
      </c>
      <c r="L9">
        <v>2.92</v>
      </c>
      <c r="M9">
        <v>118.61539999999999</v>
      </c>
      <c r="N9">
        <v>0.152</v>
      </c>
      <c r="O9">
        <v>6.1745010000000002</v>
      </c>
      <c r="P9">
        <v>0.64</v>
      </c>
      <c r="Q9">
        <v>25.997900000000001</v>
      </c>
      <c r="R9">
        <v>179</v>
      </c>
      <c r="S9">
        <v>7271</v>
      </c>
      <c r="T9" s="1"/>
    </row>
    <row r="10" spans="1:20" x14ac:dyDescent="0.2">
      <c r="A10" t="s">
        <v>31</v>
      </c>
      <c r="B10">
        <v>5</v>
      </c>
      <c r="C10" t="s">
        <v>78</v>
      </c>
      <c r="D10" s="5">
        <v>4.5798611111111116</v>
      </c>
      <c r="E10" t="s">
        <v>58</v>
      </c>
      <c r="F10" s="8">
        <v>118.24612800000001</v>
      </c>
      <c r="G10">
        <v>46823595</v>
      </c>
      <c r="H10">
        <v>0.10100000000000001</v>
      </c>
      <c r="I10">
        <v>133.93049999999999</v>
      </c>
      <c r="J10">
        <v>0.67700000000000005</v>
      </c>
      <c r="K10">
        <v>897.48199999999997</v>
      </c>
      <c r="L10">
        <v>2.9710000000000001</v>
      </c>
      <c r="M10">
        <v>3939.212</v>
      </c>
      <c r="N10">
        <v>0.30599999999999999</v>
      </c>
      <c r="O10">
        <v>405.3596</v>
      </c>
      <c r="P10">
        <v>0.86199999999999999</v>
      </c>
      <c r="Q10">
        <v>1143.5930000000001</v>
      </c>
      <c r="R10">
        <v>389</v>
      </c>
      <c r="S10">
        <v>515378</v>
      </c>
      <c r="T10" s="1"/>
    </row>
    <row r="11" spans="1:20" x14ac:dyDescent="0.2">
      <c r="A11" t="s">
        <v>31</v>
      </c>
      <c r="B11">
        <v>6</v>
      </c>
      <c r="C11" t="s">
        <v>79</v>
      </c>
      <c r="D11" s="5">
        <v>5.0451388888888884</v>
      </c>
      <c r="E11" t="s">
        <v>58</v>
      </c>
      <c r="F11" s="8">
        <v>658.026567</v>
      </c>
      <c r="G11">
        <v>287042604</v>
      </c>
      <c r="H11">
        <v>0.217</v>
      </c>
      <c r="I11">
        <v>1764.0029999999999</v>
      </c>
      <c r="J11">
        <v>0.38900000000000001</v>
      </c>
      <c r="K11">
        <v>3165.29</v>
      </c>
      <c r="L11">
        <v>2.0710000000000002</v>
      </c>
      <c r="M11">
        <v>16838.68</v>
      </c>
      <c r="N11">
        <v>0.47899999999999998</v>
      </c>
      <c r="O11">
        <v>3896.5659999999998</v>
      </c>
      <c r="P11">
        <v>0.85299999999999998</v>
      </c>
      <c r="Q11">
        <v>6931.1930000000002</v>
      </c>
      <c r="R11">
        <v>339</v>
      </c>
      <c r="S11">
        <v>2753309</v>
      </c>
      <c r="T11" s="1"/>
    </row>
    <row r="12" spans="1:20" x14ac:dyDescent="0.2">
      <c r="A12" t="s">
        <v>31</v>
      </c>
      <c r="B12">
        <v>1</v>
      </c>
      <c r="C12" s="1">
        <v>43578</v>
      </c>
      <c r="D12" s="5">
        <v>3.1875</v>
      </c>
      <c r="F12" s="8">
        <v>677.4</v>
      </c>
      <c r="G12" s="7">
        <v>186561077</v>
      </c>
      <c r="H12" s="4">
        <v>0.38400000000000001</v>
      </c>
      <c r="I12" s="4">
        <v>1054.9000000000001</v>
      </c>
      <c r="J12" s="4">
        <v>0.76200000000000001</v>
      </c>
      <c r="K12" s="4">
        <v>2094.5</v>
      </c>
      <c r="L12" s="4">
        <v>4.1609999999999996</v>
      </c>
      <c r="M12" s="4">
        <v>11432</v>
      </c>
      <c r="N12" s="4">
        <v>0.374</v>
      </c>
      <c r="O12" s="4">
        <v>1027</v>
      </c>
      <c r="P12" s="4">
        <v>1.1439999999999999</v>
      </c>
      <c r="Q12" s="4">
        <v>3143.6</v>
      </c>
      <c r="R12" s="4">
        <v>848</v>
      </c>
      <c r="S12" s="4">
        <v>2330240</v>
      </c>
      <c r="T12" s="1"/>
    </row>
    <row r="13" spans="1:20" x14ac:dyDescent="0.2">
      <c r="F13" s="8"/>
      <c r="J13" s="4"/>
      <c r="K13" s="4"/>
      <c r="L13" s="4"/>
      <c r="M13" s="4"/>
      <c r="N13" s="4"/>
      <c r="O13" s="4"/>
      <c r="P13" s="4"/>
      <c r="Q13" s="4"/>
      <c r="T13" s="1"/>
    </row>
    <row r="14" spans="1:20" x14ac:dyDescent="0.2">
      <c r="F14" s="8"/>
      <c r="J14" s="4"/>
      <c r="K14" s="4"/>
      <c r="L14" s="4"/>
      <c r="M14" s="4"/>
      <c r="N14" s="4"/>
      <c r="O14" s="4"/>
      <c r="P14" s="4"/>
      <c r="Q14" s="4"/>
      <c r="T14" s="1"/>
    </row>
    <row r="15" spans="1:20" x14ac:dyDescent="0.2">
      <c r="F15" s="8"/>
      <c r="J15" s="4"/>
      <c r="K15" s="4"/>
      <c r="L15" s="4"/>
      <c r="M15" s="4"/>
      <c r="N15" s="4"/>
      <c r="O15" s="4"/>
      <c r="P15" s="4"/>
      <c r="Q15" s="4"/>
      <c r="T15" s="1"/>
    </row>
    <row r="30" spans="1:3" x14ac:dyDescent="0.2">
      <c r="A30" s="11"/>
      <c r="B30" s="11"/>
      <c r="C30" s="11"/>
    </row>
    <row r="51" spans="1:1" x14ac:dyDescent="0.2">
      <c r="A51" t="s">
        <v>111</v>
      </c>
    </row>
  </sheetData>
  <pageMargins left="0.7" right="0.7" top="0.75" bottom="0.75" header="0.3" footer="0.3"/>
  <pageSetup paperSize="17" scale="97" orientation="landscape" r:id="rId1"/>
  <headerFooter>
    <oddFooter>&amp;L&amp;Z&amp;F&amp;A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2"/>
  <sheetViews>
    <sheetView workbookViewId="0"/>
  </sheetViews>
  <sheetFormatPr defaultRowHeight="12.75" x14ac:dyDescent="0.2"/>
  <cols>
    <col min="3" max="3" width="17.85546875" customWidth="1"/>
    <col min="6" max="6" width="12.7109375" style="7" customWidth="1"/>
    <col min="7" max="8" width="9.140625" style="4"/>
    <col min="18" max="18" width="11.5703125" bestFit="1" customWidth="1"/>
  </cols>
  <sheetData>
    <row r="1" spans="1:19" s="2" customFormat="1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50</v>
      </c>
      <c r="F1" s="6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9" x14ac:dyDescent="0.2">
      <c r="A2" t="s">
        <v>38</v>
      </c>
      <c r="B2">
        <v>4</v>
      </c>
      <c r="C2" t="s">
        <v>42</v>
      </c>
      <c r="D2" t="s">
        <v>41</v>
      </c>
      <c r="E2" s="8">
        <v>61.739535000000004</v>
      </c>
      <c r="F2" s="7">
        <v>18813266</v>
      </c>
      <c r="G2" s="4">
        <v>0.03</v>
      </c>
      <c r="H2" s="4">
        <v>15.983750000000001</v>
      </c>
      <c r="I2" s="4">
        <v>0.57999999999999996</v>
      </c>
      <c r="J2" s="4">
        <v>308.88819999999998</v>
      </c>
      <c r="K2" s="4">
        <v>1.9550000000000001</v>
      </c>
      <c r="L2" s="4">
        <v>1041.6179999999999</v>
      </c>
      <c r="M2" s="4">
        <v>3.5000000000000003E-2</v>
      </c>
      <c r="N2" s="4">
        <v>18.75665</v>
      </c>
      <c r="O2" s="4">
        <v>0.22600000000000001</v>
      </c>
      <c r="P2" s="4">
        <v>120.2298</v>
      </c>
      <c r="Q2">
        <v>191</v>
      </c>
      <c r="R2">
        <v>101663</v>
      </c>
      <c r="S2" s="1"/>
    </row>
    <row r="3" spans="1:19" x14ac:dyDescent="0.2">
      <c r="A3" t="s">
        <v>38</v>
      </c>
      <c r="B3">
        <v>5</v>
      </c>
      <c r="C3" t="s">
        <v>40</v>
      </c>
      <c r="D3" s="5">
        <v>5.2256944444444446</v>
      </c>
      <c r="E3" s="8">
        <v>92.378022000000016</v>
      </c>
      <c r="F3" s="7">
        <v>41739333</v>
      </c>
      <c r="G3" s="4">
        <v>0.27200000000000002</v>
      </c>
      <c r="H3" s="4">
        <v>321.51979999999998</v>
      </c>
      <c r="I3" s="4">
        <v>0.59499999999999997</v>
      </c>
      <c r="J3" s="4">
        <v>703.15039999999999</v>
      </c>
      <c r="K3" s="4">
        <v>2.1909999999999998</v>
      </c>
      <c r="L3" s="4">
        <v>2590.2089999999998</v>
      </c>
      <c r="M3" s="4">
        <v>6.4000000000000001E-2</v>
      </c>
      <c r="N3" s="4">
        <v>75.427549999999997</v>
      </c>
      <c r="O3" s="4">
        <v>0.36899999999999999</v>
      </c>
      <c r="P3" s="4">
        <v>436.28570000000002</v>
      </c>
      <c r="Q3">
        <v>282</v>
      </c>
      <c r="R3">
        <v>333403</v>
      </c>
      <c r="S3" s="1"/>
    </row>
    <row r="4" spans="1:19" x14ac:dyDescent="0.2">
      <c r="A4" t="s">
        <v>38</v>
      </c>
      <c r="B4">
        <v>6</v>
      </c>
      <c r="C4" t="s">
        <v>39</v>
      </c>
      <c r="D4" s="5">
        <v>4.7256944444444446</v>
      </c>
      <c r="E4" s="8">
        <v>792.32815200000005</v>
      </c>
      <c r="F4" s="7">
        <v>323742995</v>
      </c>
      <c r="G4" s="4">
        <v>0.158</v>
      </c>
      <c r="H4" s="4">
        <v>1448.607</v>
      </c>
      <c r="I4" s="4">
        <v>0.54900000000000004</v>
      </c>
      <c r="J4" s="4">
        <v>5033.5469999999996</v>
      </c>
      <c r="K4" s="4">
        <v>3.173</v>
      </c>
      <c r="L4" s="4">
        <v>29094.79</v>
      </c>
      <c r="M4" s="4">
        <v>0.25700000000000001</v>
      </c>
      <c r="N4" s="4">
        <v>2352.73</v>
      </c>
      <c r="O4" s="4">
        <v>1.0529999999999999</v>
      </c>
      <c r="P4" s="4">
        <v>9655.3549999999996</v>
      </c>
      <c r="Q4">
        <v>1364</v>
      </c>
      <c r="R4">
        <v>12510062</v>
      </c>
      <c r="S4" s="1"/>
    </row>
    <row r="5" spans="1:19" x14ac:dyDescent="0.2">
      <c r="A5" t="s">
        <v>38</v>
      </c>
      <c r="B5">
        <v>7</v>
      </c>
      <c r="C5" t="s">
        <v>37</v>
      </c>
      <c r="D5" t="s">
        <v>36</v>
      </c>
      <c r="E5" s="8">
        <v>16.839339000000002</v>
      </c>
      <c r="F5" s="7">
        <v>3407125</v>
      </c>
      <c r="G5" s="4">
        <v>0.03</v>
      </c>
      <c r="H5" s="4">
        <v>2.8946930000000002</v>
      </c>
      <c r="I5" s="4">
        <v>2.8000000000000001E-2</v>
      </c>
      <c r="J5" s="4">
        <v>2.7017129999999998</v>
      </c>
      <c r="K5" s="4">
        <v>0.45200000000000001</v>
      </c>
      <c r="L5" s="4">
        <v>43.64649</v>
      </c>
      <c r="M5" s="4">
        <v>0.02</v>
      </c>
      <c r="N5" s="4">
        <v>1.898091</v>
      </c>
      <c r="O5" s="4">
        <v>0.111</v>
      </c>
      <c r="P5" s="4">
        <v>10.732340000000001</v>
      </c>
      <c r="Q5">
        <v>45</v>
      </c>
      <c r="R5">
        <v>4364</v>
      </c>
      <c r="S5" s="1"/>
    </row>
    <row r="6" spans="1:19" x14ac:dyDescent="0.2">
      <c r="A6" t="s">
        <v>38</v>
      </c>
      <c r="B6">
        <v>1</v>
      </c>
      <c r="C6" t="s">
        <v>80</v>
      </c>
      <c r="D6" t="s">
        <v>81</v>
      </c>
      <c r="E6" s="8">
        <v>51.905700000000003</v>
      </c>
      <c r="F6">
        <v>10736350</v>
      </c>
      <c r="G6">
        <v>0.03</v>
      </c>
      <c r="H6">
        <v>9.1216030000000003</v>
      </c>
      <c r="I6">
        <v>0.84699999999999998</v>
      </c>
      <c r="J6">
        <v>257.5333</v>
      </c>
      <c r="K6">
        <v>1.04</v>
      </c>
      <c r="L6">
        <v>316.21559999999999</v>
      </c>
      <c r="M6">
        <v>0.16</v>
      </c>
      <c r="N6">
        <v>48.64855</v>
      </c>
      <c r="O6">
        <v>0.37</v>
      </c>
      <c r="P6">
        <v>112.49979999999999</v>
      </c>
      <c r="Q6">
        <v>29</v>
      </c>
      <c r="R6">
        <v>8818</v>
      </c>
      <c r="S6" s="1"/>
    </row>
    <row r="7" spans="1:19" x14ac:dyDescent="0.2">
      <c r="A7" t="s">
        <v>38</v>
      </c>
      <c r="B7">
        <v>2</v>
      </c>
      <c r="C7" t="s">
        <v>82</v>
      </c>
      <c r="D7" t="s">
        <v>28</v>
      </c>
      <c r="E7" s="8">
        <v>29.928756000000003</v>
      </c>
      <c r="F7">
        <v>5328382</v>
      </c>
      <c r="G7">
        <v>0.03</v>
      </c>
      <c r="H7">
        <v>4.526993</v>
      </c>
      <c r="I7">
        <v>0.123</v>
      </c>
      <c r="J7">
        <v>18.560669999999998</v>
      </c>
      <c r="K7">
        <v>1.1000000000000001</v>
      </c>
      <c r="L7">
        <v>165.9898</v>
      </c>
      <c r="M7">
        <v>6.0000000000000001E-3</v>
      </c>
      <c r="N7">
        <v>0.90539899999999995</v>
      </c>
      <c r="O7">
        <v>0.14000000000000001</v>
      </c>
      <c r="P7">
        <v>21.125969999999999</v>
      </c>
      <c r="Q7">
        <v>23</v>
      </c>
      <c r="R7">
        <v>3471</v>
      </c>
      <c r="S7" s="1"/>
    </row>
    <row r="8" spans="1:19" x14ac:dyDescent="0.2">
      <c r="A8" t="s">
        <v>38</v>
      </c>
      <c r="B8">
        <v>3</v>
      </c>
      <c r="C8" t="s">
        <v>83</v>
      </c>
      <c r="D8" s="5">
        <v>4.7256944444444446</v>
      </c>
      <c r="E8" s="8">
        <v>43.120572000000003</v>
      </c>
      <c r="F8">
        <v>17618715</v>
      </c>
      <c r="G8">
        <v>0.03</v>
      </c>
      <c r="H8">
        <v>14.968859999999999</v>
      </c>
      <c r="I8">
        <v>0.39100000000000001</v>
      </c>
      <c r="J8">
        <v>195.27930000000001</v>
      </c>
      <c r="K8">
        <v>0.90800000000000003</v>
      </c>
      <c r="L8">
        <v>453.27</v>
      </c>
      <c r="M8">
        <v>1.7999999999999999E-2</v>
      </c>
      <c r="N8">
        <v>9.0256439999999998</v>
      </c>
      <c r="O8">
        <v>8.8999999999999996E-2</v>
      </c>
      <c r="P8">
        <v>44.220080000000003</v>
      </c>
      <c r="Q8">
        <v>15</v>
      </c>
      <c r="R8">
        <v>7369</v>
      </c>
      <c r="S8" s="1"/>
    </row>
    <row r="9" spans="1:19" x14ac:dyDescent="0.2">
      <c r="A9" t="s">
        <v>38</v>
      </c>
      <c r="B9">
        <v>4</v>
      </c>
      <c r="C9" t="s">
        <v>84</v>
      </c>
      <c r="D9" t="s">
        <v>63</v>
      </c>
      <c r="E9" s="8">
        <v>0.338976</v>
      </c>
      <c r="F9">
        <v>89226</v>
      </c>
      <c r="G9">
        <v>0.03</v>
      </c>
      <c r="H9">
        <v>7.5806999999999999E-2</v>
      </c>
      <c r="I9">
        <v>2.8000000000000001E-2</v>
      </c>
      <c r="J9">
        <v>7.0752999999999996E-2</v>
      </c>
      <c r="K9">
        <v>0.63500000000000001</v>
      </c>
      <c r="L9">
        <v>1.604533</v>
      </c>
      <c r="M9">
        <v>8.0000000000000002E-3</v>
      </c>
      <c r="N9">
        <v>2.1464E-2</v>
      </c>
      <c r="O9">
        <v>0.161</v>
      </c>
      <c r="P9">
        <v>0.40570200000000001</v>
      </c>
      <c r="Q9">
        <v>29</v>
      </c>
      <c r="R9">
        <v>73</v>
      </c>
      <c r="S9" s="1"/>
    </row>
    <row r="10" spans="1:19" x14ac:dyDescent="0.2">
      <c r="A10" t="s">
        <v>38</v>
      </c>
      <c r="B10">
        <v>5</v>
      </c>
      <c r="C10" t="s">
        <v>85</v>
      </c>
      <c r="D10" s="5">
        <v>5.125</v>
      </c>
      <c r="E10" s="8">
        <v>180.571809</v>
      </c>
      <c r="F10">
        <v>80015032</v>
      </c>
      <c r="G10">
        <v>0.03</v>
      </c>
      <c r="H10">
        <v>67.980770000000007</v>
      </c>
      <c r="I10">
        <v>0.81599999999999995</v>
      </c>
      <c r="J10">
        <v>1849.0419999999999</v>
      </c>
      <c r="K10">
        <v>3.831</v>
      </c>
      <c r="L10">
        <v>8680.6039999999994</v>
      </c>
      <c r="M10">
        <v>0.15</v>
      </c>
      <c r="N10">
        <v>339.95600000000002</v>
      </c>
      <c r="O10">
        <v>0.85099999999999998</v>
      </c>
      <c r="P10">
        <v>1928.473</v>
      </c>
      <c r="Q10">
        <v>598</v>
      </c>
      <c r="R10">
        <v>1356128</v>
      </c>
      <c r="S10" s="1"/>
    </row>
    <row r="11" spans="1:19" x14ac:dyDescent="0.2">
      <c r="A11" t="s">
        <v>38</v>
      </c>
      <c r="B11">
        <v>6</v>
      </c>
      <c r="C11" t="s">
        <v>86</v>
      </c>
      <c r="D11" s="5">
        <v>5.0590277777777777</v>
      </c>
      <c r="E11" s="8">
        <v>2528.5067280000003</v>
      </c>
      <c r="F11">
        <v>1106013608</v>
      </c>
      <c r="G11">
        <v>0.124</v>
      </c>
      <c r="H11">
        <v>3883.9659999999999</v>
      </c>
      <c r="I11">
        <v>0.34100000000000003</v>
      </c>
      <c r="J11">
        <v>10692.4</v>
      </c>
      <c r="K11">
        <v>1.6890000000000001</v>
      </c>
      <c r="L11">
        <v>52903.14</v>
      </c>
      <c r="M11">
        <v>0.251</v>
      </c>
      <c r="N11">
        <v>7870.7129999999997</v>
      </c>
      <c r="O11">
        <v>0.60699999999999998</v>
      </c>
      <c r="P11">
        <v>19004.57</v>
      </c>
      <c r="Q11">
        <v>624</v>
      </c>
      <c r="R11">
        <v>19553678</v>
      </c>
      <c r="S11" s="1"/>
    </row>
    <row r="12" spans="1:19" x14ac:dyDescent="0.2">
      <c r="A12" t="s">
        <v>38</v>
      </c>
      <c r="B12">
        <v>1</v>
      </c>
      <c r="C12" s="1" t="s">
        <v>110</v>
      </c>
      <c r="D12" s="5">
        <v>5.3923611111111107</v>
      </c>
      <c r="E12" s="8">
        <v>1865.3489999999999</v>
      </c>
      <c r="F12" s="7">
        <v>869066276</v>
      </c>
      <c r="G12" s="4">
        <v>0.218</v>
      </c>
      <c r="H12" s="4">
        <v>5365.4</v>
      </c>
      <c r="I12" s="4">
        <v>0.53700000000000003</v>
      </c>
      <c r="J12" s="4">
        <v>13215.16</v>
      </c>
      <c r="K12" s="4">
        <v>3.823</v>
      </c>
      <c r="L12" s="4">
        <v>94088.18</v>
      </c>
      <c r="M12" s="4">
        <v>0.20200000000000001</v>
      </c>
      <c r="N12" s="4">
        <v>4964</v>
      </c>
      <c r="O12" s="4">
        <v>0.91900000000000004</v>
      </c>
      <c r="P12" s="4">
        <v>22627.8</v>
      </c>
      <c r="Q12" s="4">
        <v>812</v>
      </c>
      <c r="R12" s="4">
        <v>19977534</v>
      </c>
      <c r="S12" s="1"/>
    </row>
    <row r="13" spans="1:19" x14ac:dyDescent="0.2">
      <c r="E13" s="8"/>
      <c r="I13" s="4"/>
      <c r="J13" s="4"/>
      <c r="K13" s="4"/>
      <c r="L13" s="4"/>
      <c r="M13" s="4"/>
      <c r="N13" s="4"/>
      <c r="O13" s="4"/>
      <c r="P13" s="4"/>
      <c r="S13" s="1"/>
    </row>
    <row r="14" spans="1:19" x14ac:dyDescent="0.2">
      <c r="E14" s="8"/>
      <c r="I14" s="4"/>
      <c r="J14" s="4"/>
      <c r="K14" s="4"/>
      <c r="L14" s="4"/>
      <c r="M14" s="4"/>
      <c r="N14" s="4"/>
      <c r="O14" s="4"/>
      <c r="P14" s="4"/>
      <c r="S14" s="1"/>
    </row>
    <row r="15" spans="1:19" x14ac:dyDescent="0.2">
      <c r="E15" s="8"/>
      <c r="I15" s="4"/>
      <c r="J15" s="4"/>
      <c r="K15" s="4"/>
      <c r="L15" s="4"/>
      <c r="M15" s="4"/>
      <c r="N15" s="4"/>
      <c r="O15" s="4"/>
      <c r="P15" s="4"/>
      <c r="S15" s="1"/>
    </row>
    <row r="29" spans="1:8" x14ac:dyDescent="0.2">
      <c r="A29" s="11"/>
      <c r="B29" s="11"/>
      <c r="C29" s="11"/>
    </row>
    <row r="30" spans="1:8" s="13" customFormat="1" x14ac:dyDescent="0.2">
      <c r="F30" s="14"/>
      <c r="G30" s="12"/>
      <c r="H30" s="12"/>
    </row>
    <row r="52" spans="1:1" x14ac:dyDescent="0.2">
      <c r="A52" t="s">
        <v>111</v>
      </c>
    </row>
  </sheetData>
  <pageMargins left="0.7" right="0.7" top="0.75" bottom="0.75" header="0.3" footer="0.3"/>
  <pageSetup paperSize="17" scale="94" orientation="landscape" r:id="rId1"/>
  <headerFooter>
    <oddFooter>&amp;L&amp;Z&amp;F&amp;A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52"/>
  <sheetViews>
    <sheetView workbookViewId="0"/>
  </sheetViews>
  <sheetFormatPr defaultRowHeight="12.75" x14ac:dyDescent="0.2"/>
  <cols>
    <col min="3" max="3" width="14.85546875" customWidth="1"/>
    <col min="5" max="6" width="11" bestFit="1" customWidth="1"/>
    <col min="7" max="17" width="9.42578125" bestFit="1" customWidth="1"/>
    <col min="18" max="18" width="11.5703125" bestFit="1" customWidth="1"/>
  </cols>
  <sheetData>
    <row r="1" spans="1:19" s="2" customFormat="1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50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9" x14ac:dyDescent="0.2">
      <c r="A2" t="s">
        <v>51</v>
      </c>
      <c r="B2">
        <v>1</v>
      </c>
      <c r="C2" t="s">
        <v>52</v>
      </c>
      <c r="D2">
        <v>4.7222222222222223</v>
      </c>
      <c r="E2" s="8">
        <v>455.99334000000005</v>
      </c>
      <c r="F2">
        <v>186180690</v>
      </c>
      <c r="G2" s="4">
        <v>0.03</v>
      </c>
      <c r="H2" s="4">
        <v>158.17910000000001</v>
      </c>
      <c r="I2" s="4">
        <v>0.24</v>
      </c>
      <c r="J2" s="4">
        <v>1267.981</v>
      </c>
      <c r="K2" s="4">
        <v>0.60199999999999998</v>
      </c>
      <c r="L2" s="4">
        <v>3176.4839999999999</v>
      </c>
      <c r="M2" s="4">
        <v>5.2999999999999999E-2</v>
      </c>
      <c r="N2" s="4">
        <v>281.3091</v>
      </c>
      <c r="O2" s="4">
        <v>0.16800000000000001</v>
      </c>
      <c r="P2" s="4">
        <v>888.28930000000003</v>
      </c>
      <c r="Q2" s="4">
        <v>95</v>
      </c>
      <c r="R2" s="4">
        <v>500887</v>
      </c>
    </row>
    <row r="3" spans="1:19" x14ac:dyDescent="0.2">
      <c r="A3" t="s">
        <v>51</v>
      </c>
      <c r="B3">
        <v>2</v>
      </c>
      <c r="C3" t="s">
        <v>43</v>
      </c>
      <c r="D3">
        <v>5.8784722222222223</v>
      </c>
      <c r="E3" s="8">
        <v>1111.883652</v>
      </c>
      <c r="F3">
        <v>565136700</v>
      </c>
      <c r="G3" s="4">
        <v>7.4999999999999997E-2</v>
      </c>
      <c r="H3" s="4">
        <v>1200.3499999999999</v>
      </c>
      <c r="I3" s="4">
        <v>0.19600000000000001</v>
      </c>
      <c r="J3" s="4">
        <v>3137.8290000000002</v>
      </c>
      <c r="K3" s="4">
        <v>1.63</v>
      </c>
      <c r="L3" s="4">
        <v>26092.93</v>
      </c>
      <c r="M3" s="4">
        <v>1.7000000000000001E-2</v>
      </c>
      <c r="N3" s="4">
        <v>270.93470000000002</v>
      </c>
      <c r="O3" s="4">
        <v>0.34499999999999997</v>
      </c>
      <c r="P3" s="4">
        <v>5519.3059999999996</v>
      </c>
      <c r="Q3" s="4">
        <v>691</v>
      </c>
      <c r="R3" s="4">
        <v>11064923</v>
      </c>
    </row>
    <row r="4" spans="1:19" x14ac:dyDescent="0.2">
      <c r="A4" t="s">
        <v>51</v>
      </c>
      <c r="B4">
        <v>3</v>
      </c>
      <c r="C4" t="s">
        <v>53</v>
      </c>
      <c r="D4" t="s">
        <v>61</v>
      </c>
      <c r="E4" s="8">
        <v>1045.2803984368222</v>
      </c>
      <c r="F4">
        <v>310680600</v>
      </c>
      <c r="G4" s="4">
        <v>0.27426514240026573</v>
      </c>
      <c r="H4" s="4"/>
      <c r="I4" s="4">
        <v>0.48640327461708266</v>
      </c>
      <c r="J4" s="4"/>
      <c r="K4" s="4">
        <v>2.1869826786738535</v>
      </c>
      <c r="L4" s="4"/>
      <c r="M4" s="4">
        <v>0.17504233672781627</v>
      </c>
      <c r="N4" s="4"/>
      <c r="O4" s="4">
        <v>0.67126266268315438</v>
      </c>
      <c r="P4" s="4"/>
      <c r="Q4" s="4">
        <v>519.7317579533451</v>
      </c>
      <c r="R4" s="4"/>
    </row>
    <row r="5" spans="1:19" x14ac:dyDescent="0.2">
      <c r="A5" t="s">
        <v>51</v>
      </c>
      <c r="B5">
        <v>5</v>
      </c>
      <c r="C5" t="s">
        <v>54</v>
      </c>
      <c r="D5" t="s">
        <v>55</v>
      </c>
      <c r="E5" s="8">
        <v>14.452383000000001</v>
      </c>
      <c r="F5">
        <v>2551140</v>
      </c>
      <c r="G5" s="4">
        <v>0.03</v>
      </c>
      <c r="H5" s="4">
        <v>2.167449</v>
      </c>
      <c r="I5" s="4">
        <v>0.39100000000000001</v>
      </c>
      <c r="J5" s="4">
        <v>28.249079999999999</v>
      </c>
      <c r="K5" s="4">
        <v>0.37</v>
      </c>
      <c r="L5" s="4">
        <v>26.731870000000001</v>
      </c>
      <c r="M5" s="4">
        <v>6.0000000000000001E-3</v>
      </c>
      <c r="N5" s="4">
        <v>0.43348999999999999</v>
      </c>
      <c r="O5" s="4">
        <v>7.6999999999999999E-2</v>
      </c>
      <c r="P5" s="4">
        <v>5.5631180000000002</v>
      </c>
      <c r="Q5" s="4">
        <v>6</v>
      </c>
      <c r="R5" s="4">
        <v>433</v>
      </c>
    </row>
    <row r="6" spans="1:19" x14ac:dyDescent="0.2">
      <c r="A6" t="s">
        <v>51</v>
      </c>
      <c r="B6">
        <v>1</v>
      </c>
      <c r="C6" t="s">
        <v>87</v>
      </c>
      <c r="D6" t="s">
        <v>88</v>
      </c>
      <c r="E6" s="8">
        <v>184.91493900000003</v>
      </c>
      <c r="F6">
        <v>54237664</v>
      </c>
      <c r="G6">
        <v>0.03</v>
      </c>
      <c r="H6">
        <v>46.08032</v>
      </c>
      <c r="I6">
        <v>2.8000000000000001E-2</v>
      </c>
      <c r="J6">
        <v>43.008299999999998</v>
      </c>
      <c r="K6">
        <v>0.32</v>
      </c>
      <c r="L6">
        <v>491.52339999999998</v>
      </c>
      <c r="M6">
        <v>6.0000000000000001E-3</v>
      </c>
      <c r="N6">
        <v>9.2160639999999994</v>
      </c>
      <c r="O6">
        <v>7.6999999999999999E-2</v>
      </c>
      <c r="P6">
        <v>118.2728</v>
      </c>
      <c r="Q6">
        <v>13</v>
      </c>
      <c r="R6">
        <v>19968</v>
      </c>
      <c r="S6" s="1"/>
    </row>
    <row r="7" spans="1:19" x14ac:dyDescent="0.2">
      <c r="A7" t="s">
        <v>51</v>
      </c>
      <c r="B7">
        <v>2</v>
      </c>
      <c r="C7" t="s">
        <v>89</v>
      </c>
      <c r="D7" s="5">
        <v>5.3888888888888893</v>
      </c>
      <c r="E7" s="8">
        <v>562.18463400000007</v>
      </c>
      <c r="F7">
        <v>261943650</v>
      </c>
      <c r="G7">
        <v>7.1999999999999995E-2</v>
      </c>
      <c r="H7">
        <v>534.11360000000002</v>
      </c>
      <c r="I7">
        <v>0.14899999999999999</v>
      </c>
      <c r="J7">
        <v>1105.922</v>
      </c>
      <c r="K7">
        <v>0.755</v>
      </c>
      <c r="L7">
        <v>5601.2520000000004</v>
      </c>
      <c r="M7">
        <v>1.4999999999999999E-2</v>
      </c>
      <c r="N7">
        <v>109.46299999999999</v>
      </c>
      <c r="O7">
        <v>9.9000000000000005E-2</v>
      </c>
      <c r="P7">
        <v>731.51110000000006</v>
      </c>
      <c r="Q7">
        <v>28</v>
      </c>
      <c r="R7">
        <v>210263</v>
      </c>
      <c r="S7" s="1"/>
    </row>
    <row r="8" spans="1:19" x14ac:dyDescent="0.2">
      <c r="A8" t="s">
        <v>51</v>
      </c>
      <c r="B8">
        <v>3</v>
      </c>
      <c r="C8" t="s">
        <v>90</v>
      </c>
      <c r="D8" s="5">
        <v>4.5590277777777777</v>
      </c>
      <c r="E8" s="8">
        <v>47.393082000000007</v>
      </c>
      <c r="F8">
        <v>18681216</v>
      </c>
      <c r="G8">
        <v>0.13700000000000001</v>
      </c>
      <c r="H8">
        <v>72.480130000000003</v>
      </c>
      <c r="I8">
        <v>6.8000000000000005E-2</v>
      </c>
      <c r="J8">
        <v>35.733870000000003</v>
      </c>
      <c r="K8">
        <v>0.67</v>
      </c>
      <c r="L8">
        <v>354.69499999999999</v>
      </c>
      <c r="M8">
        <v>6.0000000000000001E-3</v>
      </c>
      <c r="N8">
        <v>3.174312</v>
      </c>
      <c r="O8">
        <v>0.13500000000000001</v>
      </c>
      <c r="P8">
        <v>71.306960000000004</v>
      </c>
      <c r="Q8">
        <v>24</v>
      </c>
      <c r="R8">
        <v>12548</v>
      </c>
      <c r="S8" s="1"/>
    </row>
    <row r="9" spans="1:19" x14ac:dyDescent="0.2">
      <c r="A9" t="s">
        <v>51</v>
      </c>
      <c r="B9">
        <v>4</v>
      </c>
      <c r="C9" t="s">
        <v>91</v>
      </c>
      <c r="D9" s="5">
        <v>6.90625</v>
      </c>
      <c r="E9" s="8">
        <v>325.51229700000005</v>
      </c>
      <c r="F9">
        <v>194375475</v>
      </c>
      <c r="G9">
        <v>0.03</v>
      </c>
      <c r="H9">
        <v>165.1414</v>
      </c>
      <c r="I9">
        <v>0.29699999999999999</v>
      </c>
      <c r="J9">
        <v>1633.829</v>
      </c>
      <c r="K9">
        <v>1.411</v>
      </c>
      <c r="L9">
        <v>7767.317</v>
      </c>
      <c r="M9">
        <v>2.3E-2</v>
      </c>
      <c r="N9">
        <v>123.9188</v>
      </c>
      <c r="O9">
        <v>0.126</v>
      </c>
      <c r="P9">
        <v>694.97109999999998</v>
      </c>
      <c r="Q9">
        <v>42</v>
      </c>
      <c r="R9">
        <v>228978</v>
      </c>
      <c r="S9" s="1"/>
    </row>
    <row r="10" spans="1:19" x14ac:dyDescent="0.2">
      <c r="A10" t="s">
        <v>51</v>
      </c>
      <c r="B10">
        <v>5</v>
      </c>
      <c r="C10" t="s">
        <v>92</v>
      </c>
      <c r="D10" s="5">
        <v>6.166666666666667</v>
      </c>
      <c r="E10" s="8">
        <v>13947.736011000001</v>
      </c>
      <c r="F10">
        <v>7436760807</v>
      </c>
      <c r="G10">
        <v>6.9000000000000006E-2</v>
      </c>
      <c r="H10">
        <v>14532.03</v>
      </c>
      <c r="I10">
        <v>0.33900000000000002</v>
      </c>
      <c r="J10">
        <v>71446.070000000007</v>
      </c>
      <c r="K10">
        <v>1.423</v>
      </c>
      <c r="L10">
        <v>299703.5</v>
      </c>
      <c r="M10">
        <v>0.10100000000000001</v>
      </c>
      <c r="N10">
        <v>21200.639999999999</v>
      </c>
      <c r="O10">
        <v>0.38600000000000001</v>
      </c>
      <c r="P10">
        <v>81329.02</v>
      </c>
      <c r="Q10">
        <v>464</v>
      </c>
      <c r="R10">
        <v>97661278</v>
      </c>
      <c r="S10" s="1"/>
    </row>
    <row r="11" spans="1:19" x14ac:dyDescent="0.2">
      <c r="A11" t="s">
        <v>51</v>
      </c>
      <c r="B11">
        <v>1</v>
      </c>
      <c r="C11" s="1" t="s">
        <v>109</v>
      </c>
      <c r="D11" s="5">
        <v>6.2256944444444438</v>
      </c>
      <c r="E11" s="8">
        <v>3450.57</v>
      </c>
      <c r="F11">
        <v>1856061504</v>
      </c>
      <c r="G11" s="4">
        <v>0.25700000000000001</v>
      </c>
      <c r="H11" s="4">
        <v>13508.861080872959</v>
      </c>
      <c r="I11" s="4">
        <v>0.622</v>
      </c>
      <c r="J11" s="4">
        <v>32694.597635420156</v>
      </c>
      <c r="K11" s="4">
        <v>2.5350000000000001</v>
      </c>
      <c r="L11" s="4">
        <v>133248.8826459648</v>
      </c>
      <c r="M11" s="4">
        <v>0.113</v>
      </c>
      <c r="N11" s="4">
        <v>5939.6937826406402</v>
      </c>
      <c r="O11" s="4">
        <v>0.55500000000000005</v>
      </c>
      <c r="P11" s="4">
        <v>29172.832295270404</v>
      </c>
      <c r="Q11" s="4">
        <v>483</v>
      </c>
      <c r="R11" s="9">
        <v>25388248.64615424</v>
      </c>
    </row>
    <row r="12" spans="1:19" x14ac:dyDescent="0.2">
      <c r="E12" s="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9" x14ac:dyDescent="0.2">
      <c r="E13" s="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9" x14ac:dyDescent="0.2">
      <c r="E14" s="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19" x14ac:dyDescent="0.2">
      <c r="E15" s="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21" spans="1:7" x14ac:dyDescent="0.2">
      <c r="G21">
        <v>4503</v>
      </c>
    </row>
    <row r="22" spans="1:7" x14ac:dyDescent="0.2">
      <c r="E22">
        <f>148*60</f>
        <v>8880</v>
      </c>
    </row>
    <row r="23" spans="1:7" x14ac:dyDescent="0.2">
      <c r="E23">
        <f>E22*60</f>
        <v>532800</v>
      </c>
    </row>
    <row r="24" spans="1:7" x14ac:dyDescent="0.2">
      <c r="E24">
        <f>E23*G21</f>
        <v>2399198400</v>
      </c>
    </row>
    <row r="30" spans="1:7" x14ac:dyDescent="0.2">
      <c r="A30" s="11"/>
      <c r="B30" s="11"/>
      <c r="C30" s="11"/>
    </row>
    <row r="52" spans="1:1" x14ac:dyDescent="0.2">
      <c r="A52" t="s">
        <v>111</v>
      </c>
    </row>
  </sheetData>
  <pageMargins left="0.7" right="0.7" top="0.75" bottom="0.75" header="0.3" footer="0.3"/>
  <pageSetup paperSize="17" scale="96" orientation="landscape" r:id="rId1"/>
  <headerFooter>
    <oddFooter>&amp;L&amp;Z&amp;F&amp;A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51"/>
  <sheetViews>
    <sheetView workbookViewId="0"/>
  </sheetViews>
  <sheetFormatPr defaultRowHeight="12.75" x14ac:dyDescent="0.2"/>
  <cols>
    <col min="7" max="7" width="10.5703125" bestFit="1" customWidth="1"/>
    <col min="12" max="12" width="10.42578125" customWidth="1"/>
  </cols>
  <sheetData>
    <row r="1" spans="1:19" s="2" customFormat="1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50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9" x14ac:dyDescent="0.2">
      <c r="A2" t="s">
        <v>56</v>
      </c>
      <c r="B2">
        <v>1</v>
      </c>
      <c r="C2" t="s">
        <v>57</v>
      </c>
      <c r="D2" s="5">
        <v>4.5381944444444446</v>
      </c>
      <c r="E2" s="9">
        <v>624.19958700000007</v>
      </c>
      <c r="F2">
        <v>244926900</v>
      </c>
      <c r="G2" s="4">
        <v>6.2E-2</v>
      </c>
      <c r="H2" s="4">
        <v>430.05239999999998</v>
      </c>
      <c r="I2" s="8">
        <v>0.32600000000000001</v>
      </c>
      <c r="J2" s="4">
        <v>2263.971</v>
      </c>
      <c r="K2" s="8">
        <v>0.89500000000000002</v>
      </c>
      <c r="L2" s="4">
        <v>6208.2939999999999</v>
      </c>
      <c r="M2" s="4">
        <v>5.2999999999999999E-2</v>
      </c>
      <c r="N2" s="4">
        <v>367.20769999999999</v>
      </c>
      <c r="O2" s="8">
        <v>0.20799999999999999</v>
      </c>
      <c r="P2" s="4">
        <v>1440.2850000000001</v>
      </c>
      <c r="Q2">
        <v>175</v>
      </c>
      <c r="R2">
        <v>1213802</v>
      </c>
      <c r="S2" s="1"/>
    </row>
    <row r="3" spans="1:19" x14ac:dyDescent="0.2">
      <c r="A3" t="s">
        <v>56</v>
      </c>
      <c r="B3">
        <v>2</v>
      </c>
      <c r="C3" t="s">
        <v>59</v>
      </c>
      <c r="D3" s="5">
        <v>5.864583333333333</v>
      </c>
      <c r="E3" s="9">
        <v>1132.095096</v>
      </c>
      <c r="F3">
        <v>574049400</v>
      </c>
      <c r="G3" s="4">
        <v>0.10299999999999999</v>
      </c>
      <c r="H3" s="4">
        <v>1674.479</v>
      </c>
      <c r="I3" s="8">
        <v>0.247</v>
      </c>
      <c r="J3" s="4">
        <v>4011.471</v>
      </c>
      <c r="K3" s="8">
        <v>1.587</v>
      </c>
      <c r="L3" s="4">
        <v>25794.639999999999</v>
      </c>
      <c r="M3" s="4">
        <v>1.0999999999999999E-2</v>
      </c>
      <c r="N3" s="4">
        <v>176.97839999999999</v>
      </c>
      <c r="O3" s="8">
        <v>0.33</v>
      </c>
      <c r="P3" s="4">
        <v>5357.6329999999998</v>
      </c>
      <c r="Q3">
        <v>532</v>
      </c>
      <c r="R3">
        <v>8644012</v>
      </c>
      <c r="S3" s="1"/>
    </row>
    <row r="4" spans="1:19" x14ac:dyDescent="0.2">
      <c r="A4" t="s">
        <v>56</v>
      </c>
      <c r="B4">
        <v>3</v>
      </c>
      <c r="C4" t="s">
        <v>60</v>
      </c>
      <c r="D4" s="5">
        <v>5.9201388888888893</v>
      </c>
      <c r="E4" s="9">
        <v>1160.0464920000002</v>
      </c>
      <c r="F4">
        <v>593795160</v>
      </c>
      <c r="G4" s="4">
        <v>0.11</v>
      </c>
      <c r="H4" s="4">
        <v>1849.7909999999999</v>
      </c>
      <c r="I4" s="8">
        <v>0.41499999999999998</v>
      </c>
      <c r="J4" s="4">
        <v>6974.35</v>
      </c>
      <c r="K4" s="8">
        <v>2.81</v>
      </c>
      <c r="L4" s="4">
        <v>47260.47</v>
      </c>
      <c r="M4" s="4">
        <v>8.8999999999999996E-2</v>
      </c>
      <c r="N4" s="4">
        <v>1496.9590000000001</v>
      </c>
      <c r="O4" s="8">
        <v>0.68400000000000005</v>
      </c>
      <c r="P4" s="4">
        <v>11509.14</v>
      </c>
      <c r="Q4">
        <v>950</v>
      </c>
      <c r="R4">
        <v>15983644</v>
      </c>
      <c r="S4" s="1"/>
    </row>
    <row r="5" spans="1:19" x14ac:dyDescent="0.2">
      <c r="A5" t="s">
        <v>56</v>
      </c>
      <c r="B5">
        <v>1</v>
      </c>
      <c r="C5" t="s">
        <v>93</v>
      </c>
      <c r="D5" t="s">
        <v>94</v>
      </c>
      <c r="E5" s="9">
        <v>87.399312000000009</v>
      </c>
      <c r="F5">
        <v>19049214</v>
      </c>
      <c r="G5">
        <v>0.03</v>
      </c>
      <c r="H5">
        <v>16.18421</v>
      </c>
      <c r="I5" s="8">
        <v>5.6000000000000001E-2</v>
      </c>
      <c r="J5">
        <v>30.210529999999999</v>
      </c>
      <c r="K5" s="8">
        <v>0.56000000000000005</v>
      </c>
      <c r="L5">
        <v>302.1053</v>
      </c>
      <c r="M5">
        <v>6.0000000000000001E-3</v>
      </c>
      <c r="N5">
        <v>3.2368429999999999</v>
      </c>
      <c r="O5" s="8">
        <v>7.6999999999999999E-2</v>
      </c>
      <c r="P5">
        <v>41.539479999999998</v>
      </c>
      <c r="Q5">
        <v>14</v>
      </c>
      <c r="R5">
        <v>7553</v>
      </c>
      <c r="S5" s="1"/>
    </row>
    <row r="6" spans="1:19" x14ac:dyDescent="0.2">
      <c r="A6" t="s">
        <v>56</v>
      </c>
      <c r="B6">
        <v>2</v>
      </c>
      <c r="C6" t="s">
        <v>95</v>
      </c>
      <c r="D6" s="5">
        <v>5.0590277777777777</v>
      </c>
      <c r="E6" s="9">
        <v>290.40003300000001</v>
      </c>
      <c r="F6">
        <v>127026757</v>
      </c>
      <c r="G6">
        <v>6.4000000000000001E-2</v>
      </c>
      <c r="H6">
        <v>230.23349999999999</v>
      </c>
      <c r="I6" s="8">
        <v>0.17100000000000001</v>
      </c>
      <c r="J6">
        <v>614.55470000000003</v>
      </c>
      <c r="K6" s="8">
        <v>0.82399999999999995</v>
      </c>
      <c r="L6">
        <v>2964.1790000000001</v>
      </c>
      <c r="M6">
        <v>8.9999999999999993E-3</v>
      </c>
      <c r="N6">
        <v>32.412120000000002</v>
      </c>
      <c r="O6" s="8">
        <v>9.6000000000000002E-2</v>
      </c>
      <c r="P6">
        <v>347.03429999999997</v>
      </c>
      <c r="Q6">
        <v>42</v>
      </c>
      <c r="R6">
        <v>152417</v>
      </c>
      <c r="S6" s="1"/>
    </row>
    <row r="7" spans="1:19" x14ac:dyDescent="0.2">
      <c r="A7" t="s">
        <v>56</v>
      </c>
      <c r="B7">
        <v>3</v>
      </c>
      <c r="C7" t="s">
        <v>96</v>
      </c>
      <c r="D7" t="s">
        <v>97</v>
      </c>
      <c r="E7" s="9">
        <v>15.864783000000001</v>
      </c>
      <c r="F7">
        <v>4067468</v>
      </c>
      <c r="G7">
        <v>6.7000000000000004E-2</v>
      </c>
      <c r="H7">
        <v>7.7177759999999997</v>
      </c>
      <c r="I7" s="8">
        <v>0.13200000000000001</v>
      </c>
      <c r="J7">
        <v>15.164820000000001</v>
      </c>
      <c r="K7" s="8">
        <v>0.59399999999999997</v>
      </c>
      <c r="L7">
        <v>68.393519999999995</v>
      </c>
      <c r="M7">
        <v>6.0000000000000001E-3</v>
      </c>
      <c r="N7">
        <v>0.69114399999999998</v>
      </c>
      <c r="O7" s="8">
        <v>0.12</v>
      </c>
      <c r="P7">
        <v>13.82288</v>
      </c>
      <c r="Q7">
        <v>8</v>
      </c>
      <c r="R7">
        <v>895</v>
      </c>
      <c r="S7" s="1"/>
    </row>
    <row r="8" spans="1:19" x14ac:dyDescent="0.2">
      <c r="A8" t="s">
        <v>56</v>
      </c>
      <c r="B8">
        <v>4</v>
      </c>
      <c r="C8" t="s">
        <v>98</v>
      </c>
      <c r="D8" s="5">
        <v>6.125</v>
      </c>
      <c r="E8" s="9">
        <v>282.18692700000003</v>
      </c>
      <c r="F8">
        <v>149441739</v>
      </c>
      <c r="G8">
        <v>0.03</v>
      </c>
      <c r="H8">
        <v>126.9657</v>
      </c>
      <c r="I8" s="8">
        <v>0.32200000000000001</v>
      </c>
      <c r="J8">
        <v>1363.24</v>
      </c>
      <c r="K8" s="8">
        <v>1.506</v>
      </c>
      <c r="L8">
        <v>6371.6559999999999</v>
      </c>
      <c r="M8">
        <v>1.2E-2</v>
      </c>
      <c r="N8">
        <v>49.064329999999998</v>
      </c>
      <c r="O8" s="8">
        <v>0.13200000000000001</v>
      </c>
      <c r="P8">
        <v>558.51679999999999</v>
      </c>
      <c r="Q8">
        <v>42</v>
      </c>
      <c r="R8">
        <v>177462</v>
      </c>
      <c r="S8" s="1"/>
    </row>
    <row r="9" spans="1:19" x14ac:dyDescent="0.2">
      <c r="A9" t="s">
        <v>56</v>
      </c>
      <c r="B9">
        <v>5</v>
      </c>
      <c r="C9" t="s">
        <v>99</v>
      </c>
      <c r="D9" t="s">
        <v>100</v>
      </c>
      <c r="E9" s="9">
        <v>34564.461129000003</v>
      </c>
      <c r="F9">
        <v>12151329003</v>
      </c>
      <c r="G9">
        <v>0.104</v>
      </c>
      <c r="H9">
        <v>35789.07</v>
      </c>
      <c r="I9" s="8">
        <v>0.32</v>
      </c>
      <c r="J9">
        <v>110233.7</v>
      </c>
      <c r="K9" s="8">
        <v>1.927</v>
      </c>
      <c r="L9">
        <v>663239.69999999995</v>
      </c>
      <c r="M9">
        <v>7.3999999999999996E-2</v>
      </c>
      <c r="N9">
        <v>25397.43</v>
      </c>
      <c r="O9" s="8">
        <v>0.48399999999999999</v>
      </c>
      <c r="P9">
        <v>166645.70000000001</v>
      </c>
      <c r="Q9">
        <v>726</v>
      </c>
      <c r="R9">
        <v>249673581</v>
      </c>
      <c r="S9" s="1"/>
    </row>
    <row r="10" spans="1:19" x14ac:dyDescent="0.2">
      <c r="A10" t="s">
        <v>56</v>
      </c>
      <c r="B10">
        <v>6</v>
      </c>
      <c r="C10" t="s">
        <v>101</v>
      </c>
      <c r="D10" t="s">
        <v>55</v>
      </c>
      <c r="E10" s="9">
        <v>9691.7828699999991</v>
      </c>
      <c r="F10">
        <v>1710874447</v>
      </c>
      <c r="G10">
        <v>8.5999999999999993E-2</v>
      </c>
      <c r="H10">
        <v>4166.8689999999997</v>
      </c>
      <c r="I10" s="8">
        <v>0.44600000000000001</v>
      </c>
      <c r="J10">
        <v>21609.58</v>
      </c>
      <c r="K10" s="8">
        <v>0.89</v>
      </c>
      <c r="L10">
        <v>43122.25</v>
      </c>
      <c r="M10">
        <v>0.13</v>
      </c>
      <c r="N10">
        <v>6298.7550000000001</v>
      </c>
      <c r="O10" s="8">
        <v>0.34</v>
      </c>
      <c r="P10">
        <v>16473.669999999998</v>
      </c>
      <c r="Q10">
        <v>237</v>
      </c>
      <c r="R10">
        <v>11483116</v>
      </c>
      <c r="S10" s="1"/>
    </row>
    <row r="11" spans="1:19" x14ac:dyDescent="0.2">
      <c r="A11" t="s">
        <v>56</v>
      </c>
      <c r="C11" s="1" t="s">
        <v>108</v>
      </c>
      <c r="D11" s="5"/>
      <c r="E11" s="8">
        <v>4503</v>
      </c>
      <c r="F11">
        <v>2399198400</v>
      </c>
      <c r="G11" s="4">
        <f>(0.77+0.252+0.204+0.208)/4</f>
        <v>0.35849999999999999</v>
      </c>
      <c r="H11" s="4">
        <v>24358</v>
      </c>
      <c r="I11" s="4">
        <f>(0.631+0.566+0.564+0.541)/4</f>
        <v>0.57550000000000001</v>
      </c>
      <c r="J11" s="4">
        <v>39102.519394944</v>
      </c>
      <c r="K11" s="4">
        <f>(2.26+2.03+2.01+1.42)/4</f>
        <v>1.9299999999999997</v>
      </c>
      <c r="L11" s="4">
        <v>131134.42646783998</v>
      </c>
      <c r="M11" s="4">
        <f>(0.126+0.145+0.159+0.175)/4</f>
        <v>0.15125</v>
      </c>
      <c r="N11" s="4">
        <v>10276.726426560001</v>
      </c>
      <c r="O11" s="4">
        <f>(0.56+0.41+0.33+0.28)/4</f>
        <v>0.39500000000000002</v>
      </c>
      <c r="P11" s="4">
        <v>26838.39298176</v>
      </c>
      <c r="Q11">
        <f>(381+202+152+91)/4</f>
        <v>206.5</v>
      </c>
      <c r="R11">
        <v>14030704.179072</v>
      </c>
      <c r="S11" s="1"/>
    </row>
    <row r="12" spans="1:19" x14ac:dyDescent="0.2">
      <c r="D12" s="5"/>
      <c r="E12" s="8"/>
      <c r="G12" s="4"/>
      <c r="H12" s="4"/>
      <c r="I12" s="4"/>
      <c r="J12" s="4"/>
      <c r="K12" s="4"/>
      <c r="L12" s="4"/>
      <c r="M12" s="4"/>
      <c r="N12" s="4"/>
      <c r="O12" s="4"/>
      <c r="P12" s="4"/>
      <c r="S12" s="1"/>
    </row>
    <row r="13" spans="1:19" x14ac:dyDescent="0.2">
      <c r="D13" s="5"/>
      <c r="E13" s="8"/>
      <c r="G13" s="4"/>
      <c r="H13" s="4"/>
      <c r="I13" s="4"/>
      <c r="J13" s="4"/>
      <c r="K13" s="4"/>
      <c r="L13" s="4"/>
      <c r="M13" s="4"/>
      <c r="N13" s="4"/>
      <c r="O13" s="4"/>
      <c r="P13" s="4"/>
      <c r="S13" s="1"/>
    </row>
    <row r="14" spans="1:19" x14ac:dyDescent="0.2">
      <c r="D14" s="5"/>
      <c r="E14" s="8"/>
      <c r="G14" s="4"/>
      <c r="H14" s="4"/>
      <c r="I14" s="4"/>
      <c r="J14" s="4"/>
      <c r="K14" s="4"/>
      <c r="L14" s="4"/>
      <c r="M14" s="4"/>
      <c r="N14" s="4"/>
      <c r="O14" s="4"/>
      <c r="P14" s="4"/>
      <c r="S14" s="1"/>
    </row>
    <row r="15" spans="1:19" x14ac:dyDescent="0.2">
      <c r="D15" s="5"/>
      <c r="E15" s="8"/>
      <c r="G15" s="4"/>
      <c r="H15" s="4"/>
      <c r="I15" s="4"/>
      <c r="J15" s="4"/>
      <c r="K15" s="4"/>
      <c r="L15" s="4"/>
      <c r="M15" s="4"/>
      <c r="N15" s="4"/>
      <c r="O15" s="4"/>
      <c r="P15" s="4"/>
      <c r="S15" s="1"/>
    </row>
    <row r="16" spans="1:19" x14ac:dyDescent="0.2">
      <c r="E16" s="8"/>
    </row>
    <row r="22" spans="1:7" x14ac:dyDescent="0.2">
      <c r="G22" s="4"/>
    </row>
    <row r="29" spans="1:7" x14ac:dyDescent="0.2">
      <c r="A29" s="11"/>
      <c r="B29" s="11"/>
      <c r="C29" s="11"/>
    </row>
    <row r="51" spans="1:1" x14ac:dyDescent="0.2">
      <c r="A51" t="s">
        <v>111</v>
      </c>
    </row>
  </sheetData>
  <pageMargins left="0.7" right="0.7" top="0.75" bottom="0.75" header="0.3" footer="0.3"/>
  <pageSetup paperSize="17" orientation="landscape" r:id="rId1"/>
  <headerFooter>
    <oddFooter>&amp;L&amp;Z&amp;F&amp;A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1"/>
  <sheetViews>
    <sheetView workbookViewId="0">
      <selection activeCell="N20" sqref="N20"/>
    </sheetView>
  </sheetViews>
  <sheetFormatPr defaultRowHeight="12.75" x14ac:dyDescent="0.2"/>
  <cols>
    <col min="3" max="3" width="17.85546875" customWidth="1"/>
    <col min="6" max="6" width="12.7109375" style="7" customWidth="1"/>
    <col min="7" max="7" width="10.5703125" style="4" bestFit="1" customWidth="1"/>
    <col min="8" max="8" width="9.140625" style="4"/>
  </cols>
  <sheetData>
    <row r="1" spans="1:19" s="2" customFormat="1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50</v>
      </c>
      <c r="F1" s="6" t="s">
        <v>5</v>
      </c>
      <c r="G1" s="3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9" x14ac:dyDescent="0.2">
      <c r="A2" t="s">
        <v>45</v>
      </c>
      <c r="B2">
        <v>3</v>
      </c>
      <c r="C2" t="s">
        <v>46</v>
      </c>
      <c r="D2" t="s">
        <v>26</v>
      </c>
      <c r="E2" s="9">
        <v>10.38114</v>
      </c>
      <c r="F2">
        <v>934861</v>
      </c>
      <c r="G2" s="4">
        <v>0.03</v>
      </c>
      <c r="H2" s="8">
        <v>0.79425800000000002</v>
      </c>
      <c r="I2" s="8">
        <v>2.8000000000000001E-2</v>
      </c>
      <c r="J2" s="8">
        <v>0.74130700000000005</v>
      </c>
      <c r="K2" s="8">
        <v>0.59</v>
      </c>
      <c r="L2" s="8">
        <v>15.6204</v>
      </c>
      <c r="M2" s="8">
        <v>1.4E-2</v>
      </c>
      <c r="N2" s="8">
        <v>0.36535899999999999</v>
      </c>
      <c r="O2" s="8">
        <v>5.5E-2</v>
      </c>
      <c r="P2" s="8">
        <v>1.4561390000000001</v>
      </c>
      <c r="Q2">
        <v>24</v>
      </c>
      <c r="R2">
        <v>635</v>
      </c>
      <c r="S2" s="1"/>
    </row>
    <row r="3" spans="1:19" x14ac:dyDescent="0.2">
      <c r="A3" t="s">
        <v>45</v>
      </c>
      <c r="B3">
        <v>4</v>
      </c>
      <c r="C3" t="s">
        <v>47</v>
      </c>
      <c r="D3" t="s">
        <v>48</v>
      </c>
      <c r="E3" s="9">
        <v>7.8988470000000008</v>
      </c>
      <c r="F3">
        <v>1595713</v>
      </c>
      <c r="G3" s="4">
        <v>0.03</v>
      </c>
      <c r="H3" s="8">
        <v>1.3557170000000001</v>
      </c>
      <c r="I3" s="8">
        <v>9.8000000000000004E-2</v>
      </c>
      <c r="J3" s="8">
        <v>4.430148</v>
      </c>
      <c r="K3" s="8">
        <v>0.30399999999999999</v>
      </c>
      <c r="L3" s="8">
        <v>13.73212</v>
      </c>
      <c r="M3" s="8">
        <v>1.4E-2</v>
      </c>
      <c r="N3" s="8">
        <v>0.65213399999999999</v>
      </c>
      <c r="O3" s="8">
        <v>8.7999999999999995E-2</v>
      </c>
      <c r="P3" s="8">
        <v>3.9897800000000001</v>
      </c>
      <c r="Q3">
        <v>12</v>
      </c>
      <c r="R3">
        <v>564</v>
      </c>
      <c r="S3" s="1"/>
    </row>
    <row r="4" spans="1:19" x14ac:dyDescent="0.2">
      <c r="A4" t="s">
        <v>45</v>
      </c>
      <c r="B4">
        <v>5</v>
      </c>
      <c r="C4" t="s">
        <v>49</v>
      </c>
      <c r="D4" s="5">
        <v>4.7256944444444446</v>
      </c>
      <c r="E4" s="9">
        <v>231.38289900000001</v>
      </c>
      <c r="F4">
        <v>94541664</v>
      </c>
      <c r="G4" s="4">
        <v>0.191</v>
      </c>
      <c r="H4" s="8">
        <v>511.38720000000001</v>
      </c>
      <c r="I4" s="8">
        <v>0.47599999999999998</v>
      </c>
      <c r="J4" s="8">
        <v>1273.846</v>
      </c>
      <c r="K4" s="8">
        <v>2.8</v>
      </c>
      <c r="L4" s="8">
        <v>7495.8609999999999</v>
      </c>
      <c r="M4" s="8">
        <v>0.19500000000000001</v>
      </c>
      <c r="N4" s="8">
        <v>523.10069999999996</v>
      </c>
      <c r="O4" s="8">
        <v>0.71499999999999997</v>
      </c>
      <c r="P4" s="8">
        <v>1915.5940000000001</v>
      </c>
      <c r="Q4">
        <v>655</v>
      </c>
      <c r="R4">
        <v>1754549</v>
      </c>
      <c r="S4" s="1"/>
    </row>
    <row r="5" spans="1:19" x14ac:dyDescent="0.2">
      <c r="A5" t="s">
        <v>45</v>
      </c>
      <c r="B5">
        <v>1</v>
      </c>
      <c r="C5" t="s">
        <v>102</v>
      </c>
      <c r="D5" t="s">
        <v>103</v>
      </c>
      <c r="E5" s="9">
        <v>25.808079000000003</v>
      </c>
      <c r="F5">
        <v>5175683</v>
      </c>
      <c r="G5" s="4">
        <v>0.03</v>
      </c>
      <c r="H5" s="8">
        <v>4.3972600000000002</v>
      </c>
      <c r="I5" s="8">
        <v>0.14199999999999999</v>
      </c>
      <c r="J5" s="8">
        <v>20.767710000000001</v>
      </c>
      <c r="K5" s="8">
        <v>0.71799999999999997</v>
      </c>
      <c r="L5" s="8">
        <v>105.29470000000001</v>
      </c>
      <c r="M5" s="8">
        <v>0.13300000000000001</v>
      </c>
      <c r="N5" s="8">
        <v>19.51539</v>
      </c>
      <c r="O5" s="8">
        <v>0.216</v>
      </c>
      <c r="P5" s="8">
        <v>31.65259</v>
      </c>
      <c r="Q5">
        <v>19</v>
      </c>
      <c r="R5">
        <v>2763</v>
      </c>
      <c r="S5" s="1"/>
    </row>
    <row r="6" spans="1:19" x14ac:dyDescent="0.2">
      <c r="A6" t="s">
        <v>45</v>
      </c>
      <c r="B6">
        <v>2</v>
      </c>
      <c r="C6" t="s">
        <v>104</v>
      </c>
      <c r="D6" s="5">
        <v>4.9861111111111116</v>
      </c>
      <c r="E6" s="9">
        <v>725.52163200000007</v>
      </c>
      <c r="F6">
        <v>312782720</v>
      </c>
      <c r="G6" s="4">
        <v>8.1000000000000003E-2</v>
      </c>
      <c r="H6" s="8">
        <v>717.49850000000004</v>
      </c>
      <c r="I6" s="8">
        <v>0.48699999999999999</v>
      </c>
      <c r="J6" s="8">
        <v>4313.857</v>
      </c>
      <c r="K6" s="8">
        <v>1.5840000000000001</v>
      </c>
      <c r="L6" s="8">
        <v>14034.51</v>
      </c>
      <c r="M6" s="8">
        <v>0.23400000000000001</v>
      </c>
      <c r="N6" s="8">
        <v>2072.029</v>
      </c>
      <c r="O6" s="8">
        <v>0.504</v>
      </c>
      <c r="P6" s="8">
        <v>4465.2250000000004</v>
      </c>
      <c r="Q6">
        <v>299</v>
      </c>
      <c r="R6">
        <v>2649900</v>
      </c>
      <c r="S6" s="1"/>
    </row>
    <row r="7" spans="1:19" x14ac:dyDescent="0.2">
      <c r="A7" t="s">
        <v>45</v>
      </c>
      <c r="B7">
        <v>1</v>
      </c>
      <c r="C7" s="1" t="s">
        <v>107</v>
      </c>
      <c r="D7" s="5">
        <v>5.3263888888888884</v>
      </c>
      <c r="E7" s="8">
        <v>787</v>
      </c>
      <c r="F7">
        <v>362175884</v>
      </c>
      <c r="G7" s="4">
        <v>0.51</v>
      </c>
      <c r="H7" s="4">
        <v>5230.9799999999996</v>
      </c>
      <c r="I7" s="4">
        <v>0.63600000000000001</v>
      </c>
      <c r="J7" s="4">
        <v>6523.34</v>
      </c>
      <c r="K7" s="4">
        <v>3.722</v>
      </c>
      <c r="L7" s="4">
        <v>38175.89</v>
      </c>
      <c r="M7" s="4">
        <v>0.187</v>
      </c>
      <c r="N7" s="4">
        <v>1918.03</v>
      </c>
      <c r="O7" s="4">
        <v>0.82</v>
      </c>
      <c r="P7" s="4">
        <v>8410.59</v>
      </c>
      <c r="Q7">
        <v>744</v>
      </c>
      <c r="R7">
        <v>7631074.8499507196</v>
      </c>
      <c r="S7" s="1"/>
    </row>
    <row r="8" spans="1:19" x14ac:dyDescent="0.2">
      <c r="D8" s="5"/>
      <c r="E8" s="8"/>
      <c r="F8"/>
      <c r="I8" s="4"/>
      <c r="J8" s="4"/>
      <c r="K8" s="4"/>
      <c r="L8" s="4"/>
      <c r="M8" s="4"/>
      <c r="N8" s="4"/>
      <c r="O8" s="4"/>
      <c r="P8" s="4"/>
      <c r="S8" s="1"/>
    </row>
    <row r="9" spans="1:19" x14ac:dyDescent="0.2">
      <c r="D9" s="5"/>
      <c r="E9" s="8"/>
      <c r="F9"/>
      <c r="I9" s="4"/>
      <c r="J9" s="4"/>
      <c r="K9" s="4"/>
      <c r="L9" s="4"/>
      <c r="M9" s="4"/>
      <c r="N9" s="4"/>
      <c r="O9" s="4"/>
      <c r="P9" s="4"/>
      <c r="S9" s="1"/>
    </row>
    <row r="10" spans="1:19" x14ac:dyDescent="0.2">
      <c r="D10" s="5"/>
      <c r="E10" s="8"/>
      <c r="F10"/>
      <c r="I10" s="4"/>
      <c r="J10" s="4"/>
      <c r="K10" s="4"/>
      <c r="L10" s="4"/>
      <c r="M10" s="4"/>
      <c r="N10" s="4"/>
      <c r="O10" s="4"/>
      <c r="P10" s="4"/>
      <c r="S10" s="1"/>
    </row>
    <row r="11" spans="1:19" x14ac:dyDescent="0.2">
      <c r="D11" s="5"/>
      <c r="F11"/>
      <c r="I11" s="4"/>
      <c r="J11" s="4"/>
      <c r="K11" s="4"/>
      <c r="L11" s="4"/>
      <c r="M11" s="4"/>
      <c r="N11" s="4"/>
      <c r="O11" s="4"/>
      <c r="P11" s="4"/>
      <c r="S11" s="1"/>
    </row>
    <row r="12" spans="1:19" x14ac:dyDescent="0.2">
      <c r="D12" s="5"/>
      <c r="E12" s="8"/>
      <c r="F12"/>
      <c r="I12" s="4"/>
      <c r="J12" s="4"/>
      <c r="K12" s="4"/>
      <c r="L12" s="4"/>
      <c r="M12" s="4"/>
      <c r="N12" s="4"/>
      <c r="O12" s="4"/>
      <c r="P12" s="4"/>
      <c r="S12" s="1"/>
    </row>
    <row r="13" spans="1:19" x14ac:dyDescent="0.2">
      <c r="D13" s="5"/>
      <c r="E13" s="8"/>
      <c r="F13"/>
      <c r="I13" s="4"/>
      <c r="J13" s="4"/>
      <c r="K13" s="4"/>
      <c r="L13" s="4"/>
      <c r="M13" s="4"/>
      <c r="N13" s="4"/>
      <c r="O13" s="4"/>
      <c r="P13" s="4"/>
      <c r="S13" s="1"/>
    </row>
    <row r="14" spans="1:19" x14ac:dyDescent="0.2">
      <c r="D14" s="5"/>
      <c r="E14" s="8"/>
      <c r="F14"/>
      <c r="I14" s="4"/>
      <c r="J14" s="4"/>
      <c r="K14" s="4"/>
      <c r="L14" s="4"/>
      <c r="M14" s="4"/>
      <c r="N14" s="4"/>
      <c r="O14" s="4"/>
      <c r="P14" s="4"/>
      <c r="S14" s="1"/>
    </row>
    <row r="15" spans="1:19" x14ac:dyDescent="0.2">
      <c r="D15" s="5"/>
      <c r="E15" s="8"/>
      <c r="F15"/>
      <c r="I15" s="4"/>
      <c r="J15" s="4"/>
      <c r="K15" s="4"/>
      <c r="L15" s="4"/>
      <c r="M15" s="4"/>
      <c r="N15" s="4"/>
      <c r="O15" s="4"/>
      <c r="P15" s="4"/>
      <c r="S15" s="1"/>
    </row>
    <row r="16" spans="1:19" x14ac:dyDescent="0.2">
      <c r="E16" s="8"/>
    </row>
    <row r="24" spans="1:5" x14ac:dyDescent="0.2">
      <c r="E24" s="8"/>
    </row>
    <row r="29" spans="1:5" x14ac:dyDescent="0.2">
      <c r="A29" s="11"/>
      <c r="B29" s="11"/>
      <c r="C29" s="11"/>
    </row>
    <row r="51" spans="1:1" x14ac:dyDescent="0.2">
      <c r="A51" t="s">
        <v>111</v>
      </c>
    </row>
  </sheetData>
  <pageMargins left="0.7" right="0.7" top="0.75" bottom="0.75" header="0.3" footer="0.3"/>
  <pageSetup paperSize="17" scale="97" orientation="landscape" r:id="rId1"/>
  <headerFooter>
    <oddFooter>&amp;L&amp;Z&amp;F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BO020</vt:lpstr>
      <vt:lpstr>BO040</vt:lpstr>
      <vt:lpstr>BO070</vt:lpstr>
      <vt:lpstr>BO090</vt:lpstr>
      <vt:lpstr>BO095</vt:lpstr>
      <vt:lpstr>GC100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McFarland</dc:creator>
  <cp:lastModifiedBy>Louanne Jones</cp:lastModifiedBy>
  <cp:lastPrinted>2018-05-22T20:13:12Z</cp:lastPrinted>
  <dcterms:created xsi:type="dcterms:W3CDTF">2018-05-20T20:19:02Z</dcterms:created>
  <dcterms:modified xsi:type="dcterms:W3CDTF">2020-09-09T16:54:01Z</dcterms:modified>
</cp:coreProperties>
</file>